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hcnvicgovau.sharepoint.com/sites/intranet-peopleandculture/Shared Documents/Folders/Enterprise Agreements/Mental Health Services/"/>
    </mc:Choice>
  </mc:AlternateContent>
  <bookViews>
    <workbookView xWindow="0" yWindow="0" windowWidth="21570" windowHeight="7965"/>
  </bookViews>
  <sheets>
    <sheet name="Cover" sheetId="4" r:id="rId1"/>
    <sheet name="RPNs, PENs, MHOs" sheetId="1" r:id="rId2"/>
    <sheet name="Wages - Commuted" sheetId="7" r:id="rId3"/>
    <sheet name="Allowances - RPNs, PENs, MHOs" sheetId="6" r:id="rId4"/>
    <sheet name="AHP1" sheetId="12" r:id="rId5"/>
    <sheet name="AHP2" sheetId="11" r:id="rId6"/>
    <sheet name="Award Table" sheetId="8" r:id="rId7"/>
    <sheet name="Managers, Support, LLEW" sheetId="13" r:id="rId8"/>
    <sheet name="Allowances -AHP, Mgrs, Support " sheetId="10" r:id="rId9"/>
    <sheet name="Other Payments" sheetId="5" r:id="rId10"/>
  </sheets>
  <definedNames>
    <definedName name="_xlnm._FilterDatabase" localSheetId="1" hidden="1">'RPNs, PENs, MHOs'!$A$1:$M$93</definedName>
    <definedName name="OLE_LINK1" localSheetId="1">'RPNs, PENs, MHOs'!#REF!</definedName>
    <definedName name="OLE_LINK1" localSheetId="2">'Wages - Commuted'!#REF!</definedName>
    <definedName name="OLE_LINK2" localSheetId="1">'RPNs, PENs, MHOs'!#REF!</definedName>
    <definedName name="OLE_LINK2" localSheetId="2">'Wages - Commuted'!#REF!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6" i="12" l="1"/>
  <c r="J89" i="13"/>
  <c r="J88" i="13"/>
  <c r="J87" i="13"/>
  <c r="J86" i="13"/>
  <c r="J85" i="13"/>
  <c r="J84" i="13"/>
  <c r="J83" i="13"/>
  <c r="J82" i="13"/>
  <c r="J81" i="13"/>
  <c r="J80" i="13"/>
  <c r="J79" i="13"/>
  <c r="J78" i="13"/>
  <c r="J77" i="13"/>
  <c r="J76" i="13"/>
  <c r="J75" i="13"/>
  <c r="J74" i="13"/>
  <c r="J73" i="13"/>
  <c r="J72" i="13"/>
  <c r="J71" i="13"/>
  <c r="J70" i="13"/>
  <c r="J69" i="13"/>
  <c r="J68" i="13"/>
  <c r="J52" i="13"/>
  <c r="J51" i="13"/>
  <c r="J50" i="13"/>
  <c r="J49" i="13"/>
  <c r="J48" i="13"/>
  <c r="J47" i="13"/>
  <c r="J46" i="13"/>
  <c r="J45" i="13"/>
  <c r="J44" i="13"/>
  <c r="J43" i="13"/>
  <c r="J42" i="13"/>
  <c r="J41" i="13"/>
  <c r="J40" i="13"/>
  <c r="J39" i="13"/>
  <c r="J38" i="13"/>
  <c r="J37" i="13"/>
  <c r="J36" i="13"/>
  <c r="J35" i="13"/>
  <c r="J34" i="13"/>
  <c r="J33" i="13"/>
  <c r="J32" i="13"/>
  <c r="J31" i="13"/>
  <c r="J30" i="13"/>
  <c r="J29" i="13"/>
  <c r="J28" i="13"/>
  <c r="J27" i="13"/>
  <c r="J24" i="13"/>
  <c r="J23" i="13"/>
  <c r="J22" i="13"/>
  <c r="J21" i="13"/>
  <c r="J20" i="13"/>
  <c r="J19" i="13"/>
  <c r="J18" i="13"/>
  <c r="J17" i="13"/>
  <c r="J16" i="13"/>
  <c r="J15" i="13"/>
  <c r="J14" i="13"/>
  <c r="J13" i="13"/>
  <c r="J12" i="13"/>
  <c r="J11" i="13"/>
  <c r="J10" i="13"/>
  <c r="J9" i="13"/>
  <c r="J8" i="13"/>
  <c r="J7" i="13"/>
  <c r="J6" i="13"/>
  <c r="J5" i="13"/>
  <c r="J4" i="13"/>
  <c r="J3" i="13"/>
  <c r="K7" i="12"/>
  <c r="L68" i="12"/>
  <c r="L44" i="12"/>
  <c r="L31" i="12"/>
  <c r="L20" i="12"/>
  <c r="L7" i="12"/>
  <c r="F72" i="10"/>
  <c r="G72" i="10"/>
  <c r="H72" i="10"/>
  <c r="I72" i="10"/>
  <c r="E72" i="10"/>
  <c r="L244" i="12" l="1"/>
  <c r="L196" i="12"/>
  <c r="L268" i="12"/>
  <c r="L220" i="12"/>
  <c r="K244" i="12"/>
  <c r="K220" i="12"/>
  <c r="K268" i="12"/>
  <c r="K196" i="12"/>
  <c r="L195" i="12"/>
  <c r="L243" i="12"/>
  <c r="L267" i="12"/>
  <c r="L219" i="12"/>
  <c r="K195" i="12"/>
  <c r="K243" i="12"/>
  <c r="K219" i="12"/>
  <c r="K267" i="12"/>
  <c r="L242" i="12"/>
  <c r="L266" i="12"/>
  <c r="L194" i="12"/>
  <c r="L218" i="12"/>
  <c r="K242" i="12"/>
  <c r="K266" i="12"/>
  <c r="K218" i="12"/>
  <c r="K194" i="12"/>
  <c r="L241" i="12"/>
  <c r="L193" i="12"/>
  <c r="L265" i="12"/>
  <c r="L217" i="12"/>
  <c r="K241" i="12"/>
  <c r="K193" i="12"/>
  <c r="K265" i="12"/>
  <c r="K217" i="12"/>
  <c r="L264" i="12"/>
  <c r="L216" i="12"/>
  <c r="L192" i="12"/>
  <c r="L240" i="12"/>
  <c r="K216" i="12"/>
  <c r="K192" i="12"/>
  <c r="K264" i="12"/>
  <c r="K240" i="12"/>
  <c r="L215" i="12"/>
  <c r="L239" i="12"/>
  <c r="L263" i="12"/>
  <c r="L191" i="12"/>
  <c r="K263" i="12"/>
  <c r="K215" i="12"/>
  <c r="K191" i="12"/>
  <c r="K239" i="12"/>
  <c r="L214" i="12"/>
  <c r="L190" i="12"/>
  <c r="L262" i="12"/>
  <c r="L238" i="12"/>
  <c r="K214" i="12"/>
  <c r="K262" i="12"/>
  <c r="K190" i="12"/>
  <c r="K238" i="12"/>
  <c r="L213" i="12"/>
  <c r="L189" i="12"/>
  <c r="L261" i="12"/>
  <c r="L237" i="12"/>
  <c r="K213" i="12"/>
  <c r="K189" i="12"/>
  <c r="K261" i="12"/>
  <c r="K237" i="12"/>
  <c r="L188" i="12"/>
  <c r="L260" i="12"/>
  <c r="L236" i="12"/>
  <c r="L212" i="12"/>
  <c r="K212" i="12"/>
  <c r="K260" i="12"/>
  <c r="K188" i="12"/>
  <c r="K236" i="12"/>
  <c r="L235" i="12"/>
  <c r="L211" i="12"/>
  <c r="L259" i="12"/>
  <c r="K235" i="12"/>
  <c r="K211" i="12"/>
  <c r="K259" i="12"/>
  <c r="L210" i="12"/>
  <c r="L258" i="12"/>
  <c r="L234" i="12"/>
  <c r="K210" i="12"/>
  <c r="K234" i="12"/>
  <c r="K258" i="12"/>
  <c r="L233" i="12"/>
  <c r="L209" i="12"/>
  <c r="L257" i="12"/>
  <c r="K233" i="12"/>
  <c r="K257" i="12"/>
  <c r="K209" i="12"/>
  <c r="L232" i="12"/>
  <c r="L208" i="12"/>
  <c r="L256" i="12"/>
  <c r="K232" i="12"/>
  <c r="K208" i="12"/>
  <c r="K256" i="12"/>
  <c r="L231" i="12"/>
  <c r="L207" i="12"/>
  <c r="L255" i="12"/>
  <c r="K231" i="12"/>
  <c r="K207" i="12"/>
  <c r="K255" i="12"/>
  <c r="L230" i="12"/>
  <c r="L206" i="12"/>
  <c r="L254" i="12"/>
  <c r="K230" i="12"/>
  <c r="K206" i="12"/>
  <c r="K254" i="12"/>
  <c r="L205" i="12"/>
  <c r="L253" i="12"/>
  <c r="L229" i="12"/>
  <c r="K229" i="12"/>
  <c r="K205" i="12"/>
  <c r="K253" i="12"/>
  <c r="L228" i="12"/>
  <c r="L252" i="12"/>
  <c r="L204" i="12"/>
  <c r="K228" i="12"/>
  <c r="K252" i="12"/>
  <c r="K204" i="12"/>
  <c r="L251" i="12"/>
  <c r="L227" i="12"/>
  <c r="L203" i="12"/>
  <c r="K251" i="12"/>
  <c r="K227" i="12"/>
  <c r="K203" i="12"/>
  <c r="L250" i="12"/>
  <c r="L202" i="12"/>
  <c r="L226" i="12"/>
  <c r="K250" i="12"/>
  <c r="K202" i="12"/>
  <c r="K226" i="12"/>
  <c r="L249" i="12"/>
  <c r="L201" i="12"/>
  <c r="L225" i="12"/>
  <c r="K249" i="12"/>
  <c r="K225" i="12"/>
  <c r="K201" i="12"/>
  <c r="L248" i="12"/>
  <c r="L224" i="12"/>
  <c r="L200" i="12"/>
  <c r="K248" i="12"/>
  <c r="K224" i="12"/>
  <c r="K200" i="12"/>
  <c r="L247" i="12"/>
  <c r="L223" i="12"/>
  <c r="L199" i="12"/>
  <c r="K247" i="12"/>
  <c r="K223" i="12"/>
  <c r="K199" i="12"/>
  <c r="L148" i="12"/>
  <c r="L124" i="12"/>
  <c r="L172" i="12"/>
  <c r="K148" i="12"/>
  <c r="K124" i="12"/>
  <c r="K172" i="12"/>
  <c r="K100" i="12"/>
  <c r="K316" i="12" s="1"/>
  <c r="K76" i="12"/>
  <c r="K292" i="12" s="1"/>
  <c r="L171" i="12"/>
  <c r="L147" i="12"/>
  <c r="L123" i="12"/>
  <c r="K75" i="12"/>
  <c r="K291" i="12" s="1"/>
  <c r="K171" i="12"/>
  <c r="K147" i="12"/>
  <c r="K123" i="12"/>
  <c r="K99" i="12"/>
  <c r="K315" i="12" s="1"/>
  <c r="L170" i="12"/>
  <c r="L122" i="12"/>
  <c r="L146" i="12"/>
  <c r="K98" i="12"/>
  <c r="K314" i="12" s="1"/>
  <c r="K74" i="12"/>
  <c r="K290" i="12" s="1"/>
  <c r="K170" i="12"/>
  <c r="K122" i="12"/>
  <c r="K146" i="12"/>
  <c r="L145" i="12"/>
  <c r="L121" i="12"/>
  <c r="L169" i="12"/>
  <c r="K97" i="12"/>
  <c r="K313" i="12" s="1"/>
  <c r="K73" i="12"/>
  <c r="K289" i="12" s="1"/>
  <c r="K121" i="12"/>
  <c r="K145" i="12"/>
  <c r="K169" i="12"/>
  <c r="L168" i="12"/>
  <c r="L120" i="12"/>
  <c r="L144" i="12"/>
  <c r="K96" i="12"/>
  <c r="K312" i="12" s="1"/>
  <c r="K72" i="12"/>
  <c r="K288" i="12" s="1"/>
  <c r="K168" i="12"/>
  <c r="K120" i="12"/>
  <c r="K144" i="12"/>
  <c r="L167" i="12"/>
  <c r="L119" i="12"/>
  <c r="L143" i="12"/>
  <c r="K119" i="12"/>
  <c r="K71" i="12"/>
  <c r="K287" i="12" s="1"/>
  <c r="K95" i="12"/>
  <c r="K311" i="12" s="1"/>
  <c r="K167" i="12"/>
  <c r="K143" i="12"/>
  <c r="L118" i="12"/>
  <c r="L166" i="12"/>
  <c r="L142" i="12"/>
  <c r="K166" i="12"/>
  <c r="K70" i="12"/>
  <c r="K286" i="12" s="1"/>
  <c r="K94" i="12"/>
  <c r="K310" i="12" s="1"/>
  <c r="K142" i="12"/>
  <c r="K118" i="12"/>
  <c r="L165" i="12"/>
  <c r="L117" i="12"/>
  <c r="L141" i="12"/>
  <c r="K141" i="12"/>
  <c r="K165" i="12"/>
  <c r="K117" i="12"/>
  <c r="K93" i="12"/>
  <c r="K309" i="12" s="1"/>
  <c r="K69" i="12"/>
  <c r="K285" i="12" s="1"/>
  <c r="L164" i="12"/>
  <c r="L116" i="12"/>
  <c r="L140" i="12"/>
  <c r="K164" i="12"/>
  <c r="K140" i="12"/>
  <c r="K92" i="12"/>
  <c r="K308" i="12" s="1"/>
  <c r="K68" i="12"/>
  <c r="K284" i="12" s="1"/>
  <c r="K116" i="12"/>
  <c r="L115" i="12"/>
  <c r="L163" i="12"/>
  <c r="L139" i="12"/>
  <c r="L187" i="12"/>
  <c r="K115" i="12"/>
  <c r="K67" i="12"/>
  <c r="K283" i="12" s="1"/>
  <c r="K187" i="12"/>
  <c r="K163" i="12"/>
  <c r="K91" i="12"/>
  <c r="K307" i="12" s="1"/>
  <c r="K139" i="12"/>
  <c r="L162" i="12"/>
  <c r="L114" i="12"/>
  <c r="L138" i="12"/>
  <c r="L186" i="12"/>
  <c r="K90" i="12"/>
  <c r="K306" i="12" s="1"/>
  <c r="K186" i="12"/>
  <c r="K138" i="12"/>
  <c r="K66" i="12"/>
  <c r="K282" i="12" s="1"/>
  <c r="K162" i="12"/>
  <c r="K114" i="12"/>
  <c r="L185" i="12"/>
  <c r="L161" i="12"/>
  <c r="L113" i="12"/>
  <c r="L137" i="12"/>
  <c r="K161" i="12"/>
  <c r="K185" i="12"/>
  <c r="K113" i="12"/>
  <c r="K89" i="12"/>
  <c r="K305" i="12" s="1"/>
  <c r="K137" i="12"/>
  <c r="K65" i="12"/>
  <c r="K281" i="12" s="1"/>
  <c r="L160" i="12"/>
  <c r="L112" i="12"/>
  <c r="L184" i="12"/>
  <c r="L136" i="12"/>
  <c r="K184" i="12"/>
  <c r="K160" i="12"/>
  <c r="K64" i="12"/>
  <c r="K280" i="12" s="1"/>
  <c r="K136" i="12"/>
  <c r="K88" i="12"/>
  <c r="K304" i="12" s="1"/>
  <c r="K112" i="12"/>
  <c r="L183" i="12"/>
  <c r="L111" i="12"/>
  <c r="L135" i="12"/>
  <c r="L159" i="12"/>
  <c r="K183" i="12"/>
  <c r="K63" i="12"/>
  <c r="K279" i="12" s="1"/>
  <c r="K111" i="12"/>
  <c r="K135" i="12"/>
  <c r="K159" i="12"/>
  <c r="K87" i="12"/>
  <c r="K303" i="12" s="1"/>
  <c r="L182" i="12"/>
  <c r="L158" i="12"/>
  <c r="L110" i="12"/>
  <c r="L134" i="12"/>
  <c r="K182" i="12"/>
  <c r="K86" i="12"/>
  <c r="K302" i="12" s="1"/>
  <c r="K110" i="12"/>
  <c r="K134" i="12"/>
  <c r="K158" i="12"/>
  <c r="K62" i="12"/>
  <c r="K278" i="12" s="1"/>
  <c r="L181" i="12"/>
  <c r="L157" i="12"/>
  <c r="L109" i="12"/>
  <c r="L133" i="12"/>
  <c r="K181" i="12"/>
  <c r="K133" i="12"/>
  <c r="K157" i="12"/>
  <c r="K61" i="12"/>
  <c r="K277" i="12" s="1"/>
  <c r="K85" i="12"/>
  <c r="K301" i="12" s="1"/>
  <c r="K109" i="12"/>
  <c r="L180" i="12"/>
  <c r="L108" i="12"/>
  <c r="L156" i="12"/>
  <c r="L132" i="12"/>
  <c r="K180" i="12"/>
  <c r="K84" i="12"/>
  <c r="K300" i="12" s="1"/>
  <c r="K132" i="12"/>
  <c r="K156" i="12"/>
  <c r="K108" i="12"/>
  <c r="K60" i="12"/>
  <c r="K276" i="12" s="1"/>
  <c r="L179" i="12"/>
  <c r="L107" i="12"/>
  <c r="L131" i="12"/>
  <c r="L155" i="12"/>
  <c r="K179" i="12"/>
  <c r="K155" i="12"/>
  <c r="K59" i="12"/>
  <c r="K275" i="12" s="1"/>
  <c r="K83" i="12"/>
  <c r="K299" i="12" s="1"/>
  <c r="K107" i="12"/>
  <c r="K131" i="12"/>
  <c r="L154" i="12"/>
  <c r="L178" i="12"/>
  <c r="L106" i="12"/>
  <c r="L130" i="12"/>
  <c r="K178" i="12"/>
  <c r="K154" i="12"/>
  <c r="K106" i="12"/>
  <c r="K130" i="12"/>
  <c r="K82" i="12"/>
  <c r="K298" i="12" s="1"/>
  <c r="K58" i="12"/>
  <c r="K274" i="12" s="1"/>
  <c r="L177" i="12"/>
  <c r="L129" i="12"/>
  <c r="L153" i="12"/>
  <c r="L105" i="12"/>
  <c r="K177" i="12"/>
  <c r="K57" i="12"/>
  <c r="K273" i="12" s="1"/>
  <c r="K81" i="12"/>
  <c r="K297" i="12" s="1"/>
  <c r="K153" i="12"/>
  <c r="K105" i="12"/>
  <c r="K129" i="12"/>
  <c r="L176" i="12"/>
  <c r="L128" i="12"/>
  <c r="L152" i="12"/>
  <c r="L104" i="12"/>
  <c r="K176" i="12"/>
  <c r="K80" i="12"/>
  <c r="K128" i="12"/>
  <c r="K56" i="12"/>
  <c r="K272" i="12" s="1"/>
  <c r="K152" i="12"/>
  <c r="K104" i="12"/>
  <c r="L175" i="12"/>
  <c r="L55" i="12"/>
  <c r="L127" i="12"/>
  <c r="L103" i="12"/>
  <c r="L151" i="12"/>
  <c r="L79" i="12"/>
  <c r="K151" i="12"/>
  <c r="K127" i="12"/>
  <c r="K55" i="12"/>
  <c r="K271" i="12" s="1"/>
  <c r="K103" i="12"/>
  <c r="K295" i="12"/>
  <c r="K175" i="12"/>
  <c r="L316" i="12" l="1"/>
  <c r="L292" i="12"/>
  <c r="L291" i="12"/>
  <c r="L315" i="12"/>
  <c r="L290" i="12"/>
  <c r="L314" i="12"/>
  <c r="L313" i="12"/>
  <c r="L289" i="12"/>
  <c r="L312" i="12"/>
  <c r="L288" i="12"/>
  <c r="L287" i="12"/>
  <c r="L311" i="12"/>
  <c r="L286" i="12"/>
  <c r="L310" i="12"/>
  <c r="L285" i="12"/>
  <c r="L309" i="12"/>
  <c r="L308" i="12"/>
  <c r="L284" i="12"/>
  <c r="L307" i="12"/>
  <c r="L283" i="12"/>
  <c r="L282" i="12"/>
  <c r="L306" i="12"/>
  <c r="L305" i="12"/>
  <c r="L281" i="12"/>
  <c r="L304" i="12"/>
  <c r="L280" i="12"/>
  <c r="L279" i="12"/>
  <c r="L303" i="12"/>
  <c r="L302" i="12"/>
  <c r="L278" i="12"/>
  <c r="L277" i="12"/>
  <c r="L301" i="12"/>
  <c r="L300" i="12"/>
  <c r="L276" i="12"/>
  <c r="L275" i="12"/>
  <c r="L299" i="12"/>
  <c r="L274" i="12"/>
  <c r="L298" i="12"/>
  <c r="L273" i="12"/>
  <c r="L297" i="12"/>
  <c r="L296" i="12"/>
  <c r="L272" i="12"/>
  <c r="L271" i="12"/>
  <c r="L295" i="12"/>
  <c r="G54" i="6"/>
  <c r="C217" i="10"/>
  <c r="E217" i="10"/>
  <c r="G217" i="10"/>
  <c r="B217" i="10"/>
  <c r="C131" i="10"/>
  <c r="E131" i="10"/>
  <c r="G131" i="10"/>
  <c r="B131" i="10"/>
  <c r="B135" i="6"/>
  <c r="C135" i="6"/>
  <c r="E135" i="6"/>
  <c r="F135" i="6"/>
  <c r="C54" i="6"/>
  <c r="D54" i="6"/>
  <c r="E54" i="6"/>
  <c r="H54" i="6"/>
  <c r="I54" i="6"/>
  <c r="B54" i="6"/>
  <c r="C154" i="6"/>
  <c r="E154" i="6"/>
  <c r="B154" i="6"/>
  <c r="L154" i="6"/>
  <c r="F154" i="6" s="1"/>
  <c r="B155" i="6"/>
  <c r="B156" i="6"/>
  <c r="B179" i="10"/>
  <c r="G179" i="10"/>
  <c r="E179" i="10"/>
  <c r="C179" i="10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64" i="1" l="1"/>
  <c r="C63" i="1"/>
  <c r="C62" i="1"/>
  <c r="AA48" i="7"/>
  <c r="Z48" i="7"/>
  <c r="AA47" i="7"/>
  <c r="Z47" i="7"/>
  <c r="AA46" i="7"/>
  <c r="Z46" i="7"/>
  <c r="AA45" i="7"/>
  <c r="Z45" i="7"/>
  <c r="AA44" i="7"/>
  <c r="Z44" i="7"/>
  <c r="AA43" i="7"/>
  <c r="Z43" i="7"/>
  <c r="AA42" i="7"/>
  <c r="Z42" i="7"/>
  <c r="AA41" i="7"/>
  <c r="Z41" i="7"/>
  <c r="AA40" i="7"/>
  <c r="Z40" i="7"/>
  <c r="AA39" i="7"/>
  <c r="Z39" i="7"/>
  <c r="AA38" i="7"/>
  <c r="Z38" i="7"/>
  <c r="AA37" i="7"/>
  <c r="Z37" i="7"/>
  <c r="AA36" i="7"/>
  <c r="Z36" i="7"/>
  <c r="AA35" i="7"/>
  <c r="Z35" i="7"/>
  <c r="AA34" i="7"/>
  <c r="Z34" i="7"/>
  <c r="AA33" i="7"/>
  <c r="Z33" i="7"/>
  <c r="Z32" i="7"/>
  <c r="AA32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G46" i="7"/>
  <c r="H46" i="7"/>
  <c r="H47" i="7"/>
  <c r="H48" i="7"/>
  <c r="U38" i="1"/>
  <c r="T38" i="1"/>
  <c r="U33" i="1"/>
  <c r="T33" i="1"/>
  <c r="U24" i="1"/>
  <c r="T24" i="1"/>
  <c r="U23" i="1"/>
  <c r="T23" i="1"/>
  <c r="U22" i="1"/>
  <c r="T22" i="1"/>
  <c r="U21" i="1"/>
  <c r="T21" i="1"/>
  <c r="U20" i="1"/>
  <c r="T20" i="1"/>
  <c r="Q38" i="1"/>
  <c r="P38" i="1"/>
  <c r="Q33" i="1"/>
  <c r="P33" i="1"/>
  <c r="Q24" i="1"/>
  <c r="P24" i="1"/>
  <c r="Q23" i="1"/>
  <c r="P23" i="1"/>
  <c r="Q22" i="1"/>
  <c r="P22" i="1"/>
  <c r="Q21" i="1"/>
  <c r="P21" i="1"/>
  <c r="Q20" i="1"/>
  <c r="P20" i="1"/>
  <c r="C259" i="10"/>
  <c r="C258" i="10"/>
  <c r="S93" i="1" l="1"/>
  <c r="R93" i="1"/>
  <c r="Y36" i="7"/>
  <c r="Y37" i="7"/>
  <c r="Y35" i="7"/>
  <c r="Y34" i="7"/>
  <c r="Y33" i="7"/>
  <c r="Y32" i="7"/>
  <c r="X48" i="7"/>
  <c r="X47" i="7"/>
  <c r="X46" i="7"/>
  <c r="X45" i="7"/>
  <c r="X44" i="7"/>
  <c r="X43" i="7"/>
  <c r="X42" i="7"/>
  <c r="X41" i="7"/>
  <c r="X40" i="7"/>
  <c r="X39" i="7"/>
  <c r="X38" i="7"/>
  <c r="X37" i="7"/>
  <c r="X36" i="7"/>
  <c r="X35" i="7"/>
  <c r="X34" i="7"/>
  <c r="X33" i="7"/>
  <c r="X32" i="7"/>
  <c r="Y16" i="7"/>
  <c r="Z16" i="7" s="1"/>
  <c r="Y15" i="7"/>
  <c r="AA15" i="7" s="1"/>
  <c r="Y30" i="7"/>
  <c r="AA30" i="7" s="1"/>
  <c r="Y29" i="7"/>
  <c r="Y28" i="7"/>
  <c r="Y27" i="7"/>
  <c r="Z27" i="7" s="1"/>
  <c r="Y25" i="7"/>
  <c r="AA25" i="7" s="1"/>
  <c r="Y24" i="7"/>
  <c r="AA24" i="7" s="1"/>
  <c r="Y23" i="7"/>
  <c r="Z23" i="7" s="1"/>
  <c r="X30" i="7"/>
  <c r="X29" i="7"/>
  <c r="X28" i="7"/>
  <c r="X27" i="7"/>
  <c r="X23" i="7"/>
  <c r="X26" i="7"/>
  <c r="X25" i="7"/>
  <c r="X24" i="7"/>
  <c r="Y22" i="7"/>
  <c r="X22" i="7"/>
  <c r="AA20" i="7"/>
  <c r="Z19" i="7"/>
  <c r="AA19" i="7"/>
  <c r="Z18" i="7"/>
  <c r="Y20" i="7"/>
  <c r="Z20" i="7" s="1"/>
  <c r="Y19" i="7"/>
  <c r="Y18" i="7"/>
  <c r="AA18" i="7" s="1"/>
  <c r="Y17" i="7"/>
  <c r="Z17" i="7" s="1"/>
  <c r="X20" i="7"/>
  <c r="X50" i="7" s="1"/>
  <c r="X19" i="7"/>
  <c r="X18" i="7"/>
  <c r="X17" i="7"/>
  <c r="Z22" i="7"/>
  <c r="AA22" i="7"/>
  <c r="Z24" i="7"/>
  <c r="Z26" i="7"/>
  <c r="AA26" i="7"/>
  <c r="AA27" i="7"/>
  <c r="Z28" i="7"/>
  <c r="AA28" i="7"/>
  <c r="Z29" i="7"/>
  <c r="AA29" i="7"/>
  <c r="Z30" i="7"/>
  <c r="AA4" i="7"/>
  <c r="Z5" i="7"/>
  <c r="AA5" i="7"/>
  <c r="Z6" i="7"/>
  <c r="Z12" i="7"/>
  <c r="AA12" i="7"/>
  <c r="Z15" i="7"/>
  <c r="AA17" i="7"/>
  <c r="AA3" i="7"/>
  <c r="Z3" i="7"/>
  <c r="Y14" i="7"/>
  <c r="Z14" i="7" s="1"/>
  <c r="Y13" i="7"/>
  <c r="AA13" i="7" s="1"/>
  <c r="X13" i="7"/>
  <c r="Y12" i="7"/>
  <c r="Y11" i="7"/>
  <c r="AA11" i="7" s="1"/>
  <c r="Y10" i="7"/>
  <c r="Z10" i="7" s="1"/>
  <c r="X11" i="7"/>
  <c r="Y9" i="7"/>
  <c r="Z9" i="7" s="1"/>
  <c r="Y8" i="7"/>
  <c r="Z8" i="7" s="1"/>
  <c r="Y7" i="7"/>
  <c r="AA7" i="7" s="1"/>
  <c r="X9" i="7"/>
  <c r="X8" i="7"/>
  <c r="X7" i="7"/>
  <c r="Y6" i="7"/>
  <c r="AA6" i="7" s="1"/>
  <c r="Y5" i="7"/>
  <c r="Y4" i="7"/>
  <c r="Z4" i="7" s="1"/>
  <c r="Y3" i="7"/>
  <c r="X6" i="7"/>
  <c r="O93" i="1"/>
  <c r="N93" i="1"/>
  <c r="N82" i="1"/>
  <c r="N81" i="1"/>
  <c r="N80" i="1"/>
  <c r="N79" i="1"/>
  <c r="N78" i="1"/>
  <c r="N77" i="1"/>
  <c r="O83" i="1"/>
  <c r="N88" i="1"/>
  <c r="N89" i="1"/>
  <c r="N90" i="1"/>
  <c r="N91" i="1"/>
  <c r="N87" i="1"/>
  <c r="N86" i="1"/>
  <c r="N85" i="1"/>
  <c r="N84" i="1"/>
  <c r="N83" i="1"/>
  <c r="N76" i="1"/>
  <c r="N75" i="1"/>
  <c r="O75" i="1"/>
  <c r="O76" i="1"/>
  <c r="O77" i="1"/>
  <c r="O78" i="1"/>
  <c r="O79" i="1"/>
  <c r="O80" i="1"/>
  <c r="O81" i="1"/>
  <c r="O82" i="1"/>
  <c r="O84" i="1"/>
  <c r="O85" i="1"/>
  <c r="O86" i="1"/>
  <c r="O87" i="1"/>
  <c r="O88" i="1"/>
  <c r="O89" i="1"/>
  <c r="O90" i="1"/>
  <c r="O91" i="1"/>
  <c r="O73" i="1"/>
  <c r="O72" i="1"/>
  <c r="O71" i="1"/>
  <c r="O70" i="1"/>
  <c r="O69" i="1"/>
  <c r="O68" i="1"/>
  <c r="O67" i="1"/>
  <c r="O66" i="1"/>
  <c r="O65" i="1"/>
  <c r="N73" i="1"/>
  <c r="N72" i="1"/>
  <c r="N71" i="1"/>
  <c r="N70" i="1"/>
  <c r="N69" i="1"/>
  <c r="N67" i="1"/>
  <c r="N68" i="1"/>
  <c r="N66" i="1"/>
  <c r="N46" i="1"/>
  <c r="N65" i="1"/>
  <c r="N45" i="1"/>
  <c r="O50" i="1"/>
  <c r="O49" i="1"/>
  <c r="O48" i="1"/>
  <c r="O47" i="1"/>
  <c r="O46" i="1"/>
  <c r="O45" i="1"/>
  <c r="N52" i="1"/>
  <c r="N51" i="1"/>
  <c r="N50" i="1"/>
  <c r="N49" i="1"/>
  <c r="N48" i="1"/>
  <c r="N47" i="1"/>
  <c r="R52" i="1"/>
  <c r="R51" i="1"/>
  <c r="R50" i="1"/>
  <c r="R49" i="1"/>
  <c r="R48" i="1"/>
  <c r="R47" i="1"/>
  <c r="R46" i="1"/>
  <c r="R45" i="1"/>
  <c r="R44" i="1"/>
  <c r="S44" i="1"/>
  <c r="O44" i="1"/>
  <c r="N44" i="1"/>
  <c r="N42" i="1"/>
  <c r="S41" i="1"/>
  <c r="S40" i="1"/>
  <c r="S39" i="1"/>
  <c r="S37" i="1"/>
  <c r="R41" i="1"/>
  <c r="R40" i="1"/>
  <c r="R39" i="1"/>
  <c r="R37" i="1"/>
  <c r="S36" i="1"/>
  <c r="S35" i="1"/>
  <c r="S34" i="1"/>
  <c r="R36" i="1"/>
  <c r="R35" i="1"/>
  <c r="R34" i="1"/>
  <c r="S32" i="1"/>
  <c r="S31" i="1"/>
  <c r="S30" i="1"/>
  <c r="R32" i="1"/>
  <c r="R31" i="1"/>
  <c r="R30" i="1"/>
  <c r="O41" i="1"/>
  <c r="O40" i="1"/>
  <c r="N41" i="1"/>
  <c r="N40" i="1"/>
  <c r="O39" i="1"/>
  <c r="N39" i="1"/>
  <c r="O37" i="1"/>
  <c r="O36" i="1"/>
  <c r="O35" i="1"/>
  <c r="O34" i="1"/>
  <c r="N34" i="1"/>
  <c r="N37" i="1"/>
  <c r="N36" i="1"/>
  <c r="X16" i="7" s="1"/>
  <c r="N35" i="1"/>
  <c r="X14" i="7" s="1"/>
  <c r="O32" i="1"/>
  <c r="N32" i="1"/>
  <c r="X12" i="7" s="1"/>
  <c r="O31" i="1"/>
  <c r="N31" i="1"/>
  <c r="O30" i="1"/>
  <c r="N30" i="1"/>
  <c r="X10" i="7" s="1"/>
  <c r="N29" i="1"/>
  <c r="N28" i="1"/>
  <c r="N27" i="1"/>
  <c r="N26" i="1"/>
  <c r="N25" i="1"/>
  <c r="N19" i="1"/>
  <c r="N18" i="1"/>
  <c r="X5" i="7" s="1"/>
  <c r="O18" i="1"/>
  <c r="O17" i="1"/>
  <c r="O16" i="1"/>
  <c r="O15" i="1"/>
  <c r="O14" i="1"/>
  <c r="O13" i="1"/>
  <c r="O12" i="1"/>
  <c r="N14" i="1"/>
  <c r="N13" i="1"/>
  <c r="N12" i="1"/>
  <c r="N17" i="1"/>
  <c r="N16" i="1"/>
  <c r="N15" i="1"/>
  <c r="T41" i="1" l="1"/>
  <c r="U41" i="1"/>
  <c r="U37" i="1"/>
  <c r="T37" i="1"/>
  <c r="U39" i="1"/>
  <c r="T39" i="1"/>
  <c r="U40" i="1"/>
  <c r="T40" i="1"/>
  <c r="U35" i="1"/>
  <c r="T35" i="1"/>
  <c r="U36" i="1"/>
  <c r="T36" i="1"/>
  <c r="U34" i="1"/>
  <c r="T34" i="1"/>
  <c r="U31" i="1"/>
  <c r="T31" i="1"/>
  <c r="U32" i="1"/>
  <c r="T32" i="1"/>
  <c r="U30" i="1"/>
  <c r="T30" i="1"/>
  <c r="Q90" i="1"/>
  <c r="P90" i="1"/>
  <c r="Q77" i="1"/>
  <c r="P77" i="1"/>
  <c r="Q89" i="1"/>
  <c r="P89" i="1"/>
  <c r="P75" i="1"/>
  <c r="Q75" i="1"/>
  <c r="Q79" i="1"/>
  <c r="P79" i="1"/>
  <c r="Q91" i="1"/>
  <c r="P91" i="1"/>
  <c r="Q78" i="1"/>
  <c r="P78" i="1"/>
  <c r="Q76" i="1"/>
  <c r="P76" i="1"/>
  <c r="P88" i="1"/>
  <c r="Q88" i="1"/>
  <c r="Q83" i="1"/>
  <c r="P83" i="1"/>
  <c r="Q87" i="1"/>
  <c r="P87" i="1"/>
  <c r="Q86" i="1"/>
  <c r="P86" i="1"/>
  <c r="Q85" i="1"/>
  <c r="P85" i="1"/>
  <c r="Q84" i="1"/>
  <c r="P84" i="1"/>
  <c r="P82" i="1"/>
  <c r="Q82" i="1"/>
  <c r="P81" i="1"/>
  <c r="Q81" i="1"/>
  <c r="Q80" i="1"/>
  <c r="P80" i="1"/>
  <c r="Q39" i="1"/>
  <c r="P39" i="1"/>
  <c r="Q40" i="1"/>
  <c r="P40" i="1"/>
  <c r="Q41" i="1"/>
  <c r="P41" i="1"/>
  <c r="Q93" i="1"/>
  <c r="P93" i="1"/>
  <c r="U93" i="1"/>
  <c r="T93" i="1"/>
  <c r="Z13" i="7"/>
  <c r="Q34" i="1"/>
  <c r="P34" i="1"/>
  <c r="P37" i="1"/>
  <c r="Q37" i="1"/>
  <c r="Q35" i="1"/>
  <c r="P35" i="1"/>
  <c r="P36" i="1"/>
  <c r="Q36" i="1"/>
  <c r="Q30" i="1"/>
  <c r="P30" i="1"/>
  <c r="Q31" i="1"/>
  <c r="P31" i="1"/>
  <c r="Z11" i="7"/>
  <c r="Q32" i="1"/>
  <c r="P32" i="1"/>
  <c r="AA10" i="7"/>
  <c r="Q14" i="1"/>
  <c r="P14" i="1"/>
  <c r="Q15" i="1"/>
  <c r="P15" i="1"/>
  <c r="Q18" i="1"/>
  <c r="P18" i="1"/>
  <c r="Q12" i="1"/>
  <c r="P12" i="1"/>
  <c r="Q13" i="1"/>
  <c r="P13" i="1"/>
  <c r="Q16" i="1"/>
  <c r="P16" i="1"/>
  <c r="Q17" i="1"/>
  <c r="P17" i="1"/>
  <c r="Q49" i="1"/>
  <c r="P49" i="1"/>
  <c r="Q50" i="1"/>
  <c r="P50" i="1"/>
  <c r="P67" i="1"/>
  <c r="Q67" i="1"/>
  <c r="P68" i="1"/>
  <c r="Q68" i="1"/>
  <c r="P69" i="1"/>
  <c r="Q69" i="1"/>
  <c r="Q70" i="1"/>
  <c r="P70" i="1"/>
  <c r="Q71" i="1"/>
  <c r="P71" i="1"/>
  <c r="Z25" i="7"/>
  <c r="Q46" i="1"/>
  <c r="P46" i="1"/>
  <c r="Q73" i="1"/>
  <c r="P73" i="1"/>
  <c r="Q47" i="1"/>
  <c r="P47" i="1"/>
  <c r="Q48" i="1"/>
  <c r="P48" i="1"/>
  <c r="Q65" i="1"/>
  <c r="P65" i="1"/>
  <c r="Q66" i="1"/>
  <c r="P66" i="1"/>
  <c r="Q45" i="1"/>
  <c r="P45" i="1"/>
  <c r="Q72" i="1"/>
  <c r="P72" i="1"/>
  <c r="U44" i="1"/>
  <c r="T44" i="1"/>
  <c r="Q44" i="1"/>
  <c r="P44" i="1"/>
  <c r="X15" i="7"/>
  <c r="X3" i="7"/>
  <c r="X4" i="7"/>
  <c r="Z7" i="7"/>
  <c r="AA16" i="7"/>
  <c r="AA9" i="7"/>
  <c r="AA14" i="7"/>
  <c r="AA8" i="7"/>
  <c r="AA23" i="7"/>
  <c r="Y50" i="7"/>
  <c r="O9" i="1"/>
  <c r="N9" i="1"/>
  <c r="M75" i="1"/>
  <c r="Q9" i="1" l="1"/>
  <c r="P9" i="1"/>
  <c r="Z50" i="7"/>
  <c r="AA50" i="7"/>
  <c r="V48" i="7"/>
  <c r="V47" i="7"/>
  <c r="V46" i="7"/>
  <c r="V45" i="7"/>
  <c r="V44" i="7"/>
  <c r="V43" i="7"/>
  <c r="V42" i="7"/>
  <c r="V41" i="7"/>
  <c r="V40" i="7"/>
  <c r="V39" i="7"/>
  <c r="V38" i="7"/>
  <c r="V37" i="7"/>
  <c r="V36" i="7"/>
  <c r="V35" i="7"/>
  <c r="V34" i="7"/>
  <c r="V33" i="7"/>
  <c r="U32" i="7"/>
  <c r="V32" i="7" s="1"/>
  <c r="R48" i="7"/>
  <c r="R47" i="7"/>
  <c r="R46" i="7"/>
  <c r="R45" i="7"/>
  <c r="R44" i="7"/>
  <c r="R43" i="7"/>
  <c r="R42" i="7"/>
  <c r="R41" i="7"/>
  <c r="R40" i="7"/>
  <c r="R39" i="7"/>
  <c r="R38" i="7"/>
  <c r="R37" i="7"/>
  <c r="R36" i="7"/>
  <c r="R35" i="7"/>
  <c r="R34" i="7"/>
  <c r="R33" i="7"/>
  <c r="R32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O42" i="1" l="1"/>
  <c r="S42" i="1"/>
  <c r="U42" i="1" l="1"/>
  <c r="T42" i="1"/>
  <c r="Q42" i="1"/>
  <c r="P42" i="1"/>
  <c r="S12" i="1"/>
  <c r="S11" i="1"/>
  <c r="S10" i="1"/>
  <c r="S9" i="1"/>
  <c r="O11" i="1"/>
  <c r="P11" i="1" s="1"/>
  <c r="O10" i="1"/>
  <c r="P10" i="1" s="1"/>
  <c r="T11" i="1" l="1"/>
  <c r="U11" i="1"/>
  <c r="U9" i="1"/>
  <c r="T9" i="1"/>
  <c r="U10" i="1"/>
  <c r="T10" i="1"/>
  <c r="U12" i="1"/>
  <c r="T12" i="1"/>
  <c r="Y39" i="7"/>
  <c r="Y38" i="7"/>
  <c r="Y48" i="7"/>
  <c r="Y47" i="7"/>
  <c r="Y46" i="7"/>
  <c r="Y45" i="7"/>
  <c r="Y44" i="7"/>
  <c r="Y43" i="7"/>
  <c r="Y42" i="7"/>
  <c r="Y41" i="7"/>
  <c r="Y40" i="7"/>
  <c r="S73" i="1"/>
  <c r="S72" i="1"/>
  <c r="S71" i="1"/>
  <c r="S70" i="1"/>
  <c r="S69" i="1"/>
  <c r="S68" i="1"/>
  <c r="S67" i="1"/>
  <c r="S66" i="1"/>
  <c r="S65" i="1"/>
  <c r="S52" i="1"/>
  <c r="S51" i="1"/>
  <c r="S50" i="1"/>
  <c r="S49" i="1"/>
  <c r="S48" i="1"/>
  <c r="S47" i="1"/>
  <c r="S46" i="1"/>
  <c r="S45" i="1"/>
  <c r="S29" i="1"/>
  <c r="S28" i="1"/>
  <c r="S27" i="1"/>
  <c r="S26" i="1"/>
  <c r="S25" i="1"/>
  <c r="S19" i="1"/>
  <c r="S18" i="1"/>
  <c r="S17" i="1"/>
  <c r="S16" i="1"/>
  <c r="S15" i="1"/>
  <c r="S14" i="1"/>
  <c r="S13" i="1"/>
  <c r="O52" i="1"/>
  <c r="O51" i="1"/>
  <c r="O29" i="1"/>
  <c r="O28" i="1"/>
  <c r="O27" i="1"/>
  <c r="O26" i="1"/>
  <c r="O25" i="1"/>
  <c r="O19" i="1"/>
  <c r="U28" i="1" l="1"/>
  <c r="T28" i="1"/>
  <c r="U26" i="1"/>
  <c r="T26" i="1"/>
  <c r="U27" i="1"/>
  <c r="T27" i="1"/>
  <c r="U29" i="1"/>
  <c r="T29" i="1"/>
  <c r="T15" i="1"/>
  <c r="U15" i="1"/>
  <c r="U17" i="1"/>
  <c r="T17" i="1"/>
  <c r="U18" i="1"/>
  <c r="T18" i="1"/>
  <c r="U25" i="1"/>
  <c r="T25" i="1"/>
  <c r="U14" i="1"/>
  <c r="T14" i="1"/>
  <c r="U13" i="1"/>
  <c r="T13" i="1"/>
  <c r="U16" i="1"/>
  <c r="T16" i="1"/>
  <c r="U19" i="1"/>
  <c r="T19" i="1"/>
  <c r="Q26" i="1"/>
  <c r="P26" i="1"/>
  <c r="Q27" i="1"/>
  <c r="P27" i="1"/>
  <c r="Q28" i="1"/>
  <c r="P28" i="1"/>
  <c r="Q29" i="1"/>
  <c r="P29" i="1"/>
  <c r="P19" i="1"/>
  <c r="Q19" i="1"/>
  <c r="Q25" i="1"/>
  <c r="P25" i="1"/>
  <c r="U49" i="1"/>
  <c r="T49" i="1"/>
  <c r="T73" i="1"/>
  <c r="U73" i="1"/>
  <c r="U50" i="1"/>
  <c r="T50" i="1"/>
  <c r="U51" i="1"/>
  <c r="T51" i="1"/>
  <c r="U52" i="1"/>
  <c r="T52" i="1"/>
  <c r="U65" i="1"/>
  <c r="T65" i="1"/>
  <c r="T66" i="1"/>
  <c r="U66" i="1"/>
  <c r="U67" i="1"/>
  <c r="T67" i="1"/>
  <c r="U68" i="1"/>
  <c r="T68" i="1"/>
  <c r="U45" i="1"/>
  <c r="T45" i="1"/>
  <c r="U69" i="1"/>
  <c r="T69" i="1"/>
  <c r="T46" i="1"/>
  <c r="U46" i="1"/>
  <c r="U70" i="1"/>
  <c r="T70" i="1"/>
  <c r="U47" i="1"/>
  <c r="T47" i="1"/>
  <c r="U71" i="1"/>
  <c r="T71" i="1"/>
  <c r="U48" i="1"/>
  <c r="T48" i="1"/>
  <c r="U72" i="1"/>
  <c r="T72" i="1"/>
  <c r="Q51" i="1"/>
  <c r="P51" i="1"/>
  <c r="P52" i="1"/>
  <c r="Q52" i="1"/>
  <c r="C54" i="1"/>
  <c r="C55" i="1"/>
  <c r="C57" i="1"/>
  <c r="C56" i="1"/>
  <c r="Q11" i="1" l="1"/>
  <c r="Q10" i="1"/>
</calcChain>
</file>

<file path=xl/sharedStrings.xml><?xml version="1.0" encoding="utf-8"?>
<sst xmlns="http://schemas.openxmlformats.org/spreadsheetml/2006/main" count="2634" uniqueCount="1247">
  <si>
    <t>Number:</t>
  </si>
  <si>
    <t>Addressee:</t>
  </si>
  <si>
    <t>Public Sector Members</t>
  </si>
  <si>
    <t>Date:</t>
  </si>
  <si>
    <t>Agreement</t>
  </si>
  <si>
    <t>Victorian Public Mental Health Services Enterprise Agreement 2024-2028</t>
  </si>
  <si>
    <t>Sheet 1A</t>
  </si>
  <si>
    <t>Wages</t>
  </si>
  <si>
    <t>Wages - with Commuted Allowance</t>
  </si>
  <si>
    <t>Sheet 2</t>
  </si>
  <si>
    <t>Allowances</t>
  </si>
  <si>
    <t>Sheet 3</t>
  </si>
  <si>
    <t>Other Payments</t>
  </si>
  <si>
    <t>Timeline of Events</t>
  </si>
  <si>
    <t>2 March 2026</t>
  </si>
  <si>
    <t>Operative Date of Agreement</t>
  </si>
  <si>
    <t>30 December 2028</t>
  </si>
  <si>
    <t>Nominal Expiry Date</t>
  </si>
  <si>
    <t>This Salary Circular must be read in conjunction with Bulletin 3355</t>
  </si>
  <si>
    <t>Classification</t>
  </si>
  <si>
    <t>Paycode</t>
  </si>
  <si>
    <t>FFPPOA 1 July 2026 (Aged Care Employee only)</t>
  </si>
  <si>
    <t>FFPPOA 20 May 2025</t>
  </si>
  <si>
    <t>FFPPOA 1 July 2025</t>
  </si>
  <si>
    <t>FFPPOA 5 January 2026</t>
  </si>
  <si>
    <t>FFPPOA 15 June 2026</t>
  </si>
  <si>
    <t>FFPPOA 20 May 2026</t>
  </si>
  <si>
    <t>FFPPOA 4 January 2027</t>
  </si>
  <si>
    <t>FFPPOA 7 June 2027</t>
  </si>
  <si>
    <t>FFPPOA 20 May 2027</t>
  </si>
  <si>
    <t>FFPPOA 10 January 2028</t>
  </si>
  <si>
    <t>FFPPOA 20 May 2028</t>
  </si>
  <si>
    <t xml:space="preserve">Award Classification </t>
  </si>
  <si>
    <t>Award Rate - non aged care Employees (1/7/26)</t>
  </si>
  <si>
    <t>Rate Above Award</t>
  </si>
  <si>
    <t>% Above Award</t>
  </si>
  <si>
    <t>Award Classification Aged Care Employee (RPN/PEN only)</t>
  </si>
  <si>
    <t>Award Rate - aged care employees (RPN/PEN only) (1/7/26)</t>
  </si>
  <si>
    <t>RUSON</t>
  </si>
  <si>
    <t>RUSON, Year 1</t>
  </si>
  <si>
    <t>MP20</t>
  </si>
  <si>
    <t>Indigenous Health Cadet</t>
  </si>
  <si>
    <t>Nursing Indigenous Health Cadet Year 1</t>
  </si>
  <si>
    <t>MP23</t>
  </si>
  <si>
    <t>Nursing Indigenous Health Cadet Year 2</t>
  </si>
  <si>
    <t>MP24</t>
  </si>
  <si>
    <t>Nursing Indigenous Health Cadet Year 3</t>
  </si>
  <si>
    <t>MP25</t>
  </si>
  <si>
    <t>Registered Psychiatric Nurse</t>
  </si>
  <si>
    <t xml:space="preserve">RPN Grade 2 Year 1 </t>
  </si>
  <si>
    <t>NP11</t>
  </si>
  <si>
    <t>RN Level 1, First Year of Employment at level</t>
  </si>
  <si>
    <t>RPN Grade 2 Year 1 (4 year degree entry)</t>
  </si>
  <si>
    <t>RN Level 1, Excess 1 year, less than 4 years at level (4 year entry)</t>
  </si>
  <si>
    <t>RPN Grade 2 Year 1 (Masters degree entry)</t>
  </si>
  <si>
    <t>RN Level 1, Excess 1 year, less than 4 years at level (Master entry)</t>
  </si>
  <si>
    <t>RPN Grade 2 Year 2</t>
  </si>
  <si>
    <t>NP21</t>
  </si>
  <si>
    <t>RN Level 1, Excess 1 year, less than 4 years at level</t>
  </si>
  <si>
    <t>RPN Grade 2 Year 3</t>
  </si>
  <si>
    <t>NP22</t>
  </si>
  <si>
    <t>RPN Grade 2 Year 4</t>
  </si>
  <si>
    <t>NP23</t>
  </si>
  <si>
    <t>RN Level 1, Excess 4 years at level</t>
  </si>
  <si>
    <t>RPN Grade 2 Year 5</t>
  </si>
  <si>
    <t>NP24</t>
  </si>
  <si>
    <t>RPN Grade 2 Year 6</t>
  </si>
  <si>
    <t>NP25</t>
  </si>
  <si>
    <t>RPN Grade 2 Year 7</t>
  </si>
  <si>
    <t>NP26</t>
  </si>
  <si>
    <t>RPN Grade 2 Year 8</t>
  </si>
  <si>
    <t>NP70</t>
  </si>
  <si>
    <t>RPN Grade 2, Advanced</t>
  </si>
  <si>
    <t>PC11</t>
  </si>
  <si>
    <t>RPN Grade 2 Year 1 (3 year degree entry) (Aged Care Employees only)</t>
  </si>
  <si>
    <t>NP80</t>
  </si>
  <si>
    <t>RPN Grade 2 Year 1 (4 year degree entry) (Aged Care Employees only)</t>
  </si>
  <si>
    <t>NP97</t>
  </si>
  <si>
    <t>RPN Grade 2 Year 1 (Masters degree entry) (Aged Care Employees only)</t>
  </si>
  <si>
    <t>NP98</t>
  </si>
  <si>
    <t>RPN Grade 2 Year 2 (Aged Care Employees only)</t>
  </si>
  <si>
    <t>NP99</t>
  </si>
  <si>
    <t>RPN Grade 2 Year 4 (Aged Care Employees only)</t>
  </si>
  <si>
    <t>NP84</t>
  </si>
  <si>
    <t>Psych Clinical Nurse Specialist</t>
  </si>
  <si>
    <t>NP29</t>
  </si>
  <si>
    <t>RPN Grade 3, Year 1</t>
  </si>
  <si>
    <t>NP81</t>
  </si>
  <si>
    <t>RN Level 2, First 3 years of employment at level</t>
  </si>
  <si>
    <t>RPN Grade 3, Year 2</t>
  </si>
  <si>
    <t>NP82</t>
  </si>
  <si>
    <t>RPN Grade 3, Year 3 / ANUM Year 1</t>
  </si>
  <si>
    <t>NP83</t>
  </si>
  <si>
    <t>RPN Grade 3, Year 4 / ANUM Year 2</t>
  </si>
  <si>
    <t>NP74</t>
  </si>
  <si>
    <t>RN Level 2, Excess 3 years at level</t>
  </si>
  <si>
    <t>RPN Grade 4, Year 1</t>
  </si>
  <si>
    <t>NP75</t>
  </si>
  <si>
    <t>RPN Grade 4, Year 2</t>
  </si>
  <si>
    <t>NP76</t>
  </si>
  <si>
    <t>RPN Grade 4, Year 3</t>
  </si>
  <si>
    <t>NP77</t>
  </si>
  <si>
    <t>RPN Grade 4, Year 1 (Aged Care Employees only)</t>
  </si>
  <si>
    <t>NP85</t>
  </si>
  <si>
    <t>RPN Grade 5, NUM Level 1</t>
  </si>
  <si>
    <t>AG10</t>
  </si>
  <si>
    <t>RPN Grade 5, NUM Level 2</t>
  </si>
  <si>
    <t>AG11</t>
  </si>
  <si>
    <t>RPN Grade 5, NUM Level 3</t>
  </si>
  <si>
    <t>AG12</t>
  </si>
  <si>
    <t>RPN Grade 5</t>
  </si>
  <si>
    <t>NP51</t>
  </si>
  <si>
    <t>RPN Grade 5 (Aged Care Employees only)</t>
  </si>
  <si>
    <t>NP86</t>
  </si>
  <si>
    <t>RPN Grade 6</t>
  </si>
  <si>
    <t>NP61</t>
  </si>
  <si>
    <t>RPN Nurse Practitioner</t>
  </si>
  <si>
    <t>AG13</t>
  </si>
  <si>
    <t>RPN Nurse Practitioner Year 2</t>
  </si>
  <si>
    <t>AG14</t>
  </si>
  <si>
    <t xml:space="preserve">RPN Grade 7 </t>
  </si>
  <si>
    <t>AI55</t>
  </si>
  <si>
    <t xml:space="preserve">Registered Nurse - aged care - Level 5 </t>
  </si>
  <si>
    <t>Psychiatric Enrolled Nurse</t>
  </si>
  <si>
    <t>Pre-Qual PSEN</t>
  </si>
  <si>
    <t>MP26</t>
  </si>
  <si>
    <t>PSEN Level 1, Year 1</t>
  </si>
  <si>
    <t>PE11</t>
  </si>
  <si>
    <t>PSEN Level 1, Year 2</t>
  </si>
  <si>
    <t>PE12</t>
  </si>
  <si>
    <t>PSEN Level 1, Year 3</t>
  </si>
  <si>
    <t>PE13</t>
  </si>
  <si>
    <t>PSEN Level 1, Year 4</t>
  </si>
  <si>
    <t>PE14</t>
  </si>
  <si>
    <t>PSEN Level 1, Year 5</t>
  </si>
  <si>
    <t>PE15</t>
  </si>
  <si>
    <t>PSEN Level 1, Year 6</t>
  </si>
  <si>
    <t>PE16</t>
  </si>
  <si>
    <t>PSEN Level 1, Year 7</t>
  </si>
  <si>
    <t>PE17</t>
  </si>
  <si>
    <t>PSEN Level 1, Year 8</t>
  </si>
  <si>
    <t>PE18</t>
  </si>
  <si>
    <t>Pre-Qual PSEN (Aged Care Employees only)</t>
  </si>
  <si>
    <t>NP87</t>
  </si>
  <si>
    <t>Move to MP26</t>
  </si>
  <si>
    <t>PSEN Level 1, Year 1 (Aged Care Employees only)</t>
  </si>
  <si>
    <t>NP88</t>
  </si>
  <si>
    <t>PSEN Level 1, Year 2 (Aged Care Employees only)</t>
  </si>
  <si>
    <t>NP89</t>
  </si>
  <si>
    <t>PSEN Level 1, Year 3 (Aged Care Employees only)</t>
  </si>
  <si>
    <t>NP90</t>
  </si>
  <si>
    <t>PSEN Level 1, Year 4 (Aged Care Employees only)</t>
  </si>
  <si>
    <t>NP91</t>
  </si>
  <si>
    <t>PSEN Level 1, Year 5 (Aged Care Employees only)</t>
  </si>
  <si>
    <t>NP92</t>
  </si>
  <si>
    <t>PSEN Level 1, Year 6 (Aged Care Employees only)</t>
  </si>
  <si>
    <t>NP93</t>
  </si>
  <si>
    <t>PSEN Level 1, Year 7 (Aged Care Employees only)</t>
  </si>
  <si>
    <t>NP94</t>
  </si>
  <si>
    <t>PSEN Level 1, Year 8 (Aged Care Employees only)</t>
  </si>
  <si>
    <t>NP95</t>
  </si>
  <si>
    <t>AA60</t>
  </si>
  <si>
    <t>AA61</t>
  </si>
  <si>
    <t>AA62</t>
  </si>
  <si>
    <t>PSEN Level 2, Year 1</t>
  </si>
  <si>
    <t>PE21</t>
  </si>
  <si>
    <t>Enrolled nurse supervising other direct care employees</t>
  </si>
  <si>
    <t>PSEN Level 2, Year 2</t>
  </si>
  <si>
    <t>PE22</t>
  </si>
  <si>
    <t>PSEN Level 2, Year 3</t>
  </si>
  <si>
    <t>PE23</t>
  </si>
  <si>
    <t>PSEN Level 2, Year 4</t>
  </si>
  <si>
    <t>YD22</t>
  </si>
  <si>
    <t>PSEN Level 3, Year 1</t>
  </si>
  <si>
    <t>PE50</t>
  </si>
  <si>
    <t>PSEN Level 3, Year 2</t>
  </si>
  <si>
    <t>PE51</t>
  </si>
  <si>
    <t>PSEN Level 3, Year 3</t>
  </si>
  <si>
    <t>PE52</t>
  </si>
  <si>
    <t>PSEN Level 3, Year 4</t>
  </si>
  <si>
    <t>PE53</t>
  </si>
  <si>
    <t>PSEN Level 4 (Educator)</t>
  </si>
  <si>
    <t>PW60</t>
  </si>
  <si>
    <t>Mental Health Officer</t>
  </si>
  <si>
    <t>MHO Level 1, Year 1</t>
  </si>
  <si>
    <t>SO11</t>
  </si>
  <si>
    <t>MHO Level 1, Year 2</t>
  </si>
  <si>
    <t>SO12</t>
  </si>
  <si>
    <t>MHO Level 1, Year 3</t>
  </si>
  <si>
    <t>SO13</t>
  </si>
  <si>
    <t>MHO Level 1, Year 4</t>
  </si>
  <si>
    <t>SO14</t>
  </si>
  <si>
    <t>MHO Level 1, Year 5</t>
  </si>
  <si>
    <t>SO15</t>
  </si>
  <si>
    <t>MHO Level 1, Year 6</t>
  </si>
  <si>
    <t>SO16</t>
  </si>
  <si>
    <t>MHO Level 1, Year 7</t>
  </si>
  <si>
    <t>SO17</t>
  </si>
  <si>
    <t>MHO Level 1, Year 8</t>
  </si>
  <si>
    <t>SO18</t>
  </si>
  <si>
    <t>MHO Level 2, Year 1</t>
  </si>
  <si>
    <t>SO21</t>
  </si>
  <si>
    <t>MHO Level 2, Year 2</t>
  </si>
  <si>
    <t>SO22</t>
  </si>
  <si>
    <t>MHO Level 2, Year 3</t>
  </si>
  <si>
    <t>SO23</t>
  </si>
  <si>
    <t>MHO Level 2, Year 4</t>
  </si>
  <si>
    <t>SO24</t>
  </si>
  <si>
    <t>MHO Level 2, Year 5</t>
  </si>
  <si>
    <t>SO25</t>
  </si>
  <si>
    <t>MHO Level 3, Year 1</t>
  </si>
  <si>
    <t>SO31</t>
  </si>
  <si>
    <t>MHO Level 3, Year 2</t>
  </si>
  <si>
    <t>SO32</t>
  </si>
  <si>
    <t>MHO Level 3, Year 3</t>
  </si>
  <si>
    <t>SO33</t>
  </si>
  <si>
    <t>MHO Level 3, Year 4</t>
  </si>
  <si>
    <t>SO34</t>
  </si>
  <si>
    <t>Schedule 2B: Transitional Paycodes</t>
  </si>
  <si>
    <t xml:space="preserve">RPN Grade 7 (Preserved) </t>
  </si>
  <si>
    <t>NP79</t>
  </si>
  <si>
    <t>Commuted Allowance</t>
  </si>
  <si>
    <t>FFPPOA 1 July 2026</t>
  </si>
  <si>
    <t>FFPPOA 1 July 2027</t>
  </si>
  <si>
    <t>FFPPOA 1 July 2028</t>
  </si>
  <si>
    <t>Award Classification</t>
  </si>
  <si>
    <t>RP70</t>
  </si>
  <si>
    <t>RP29</t>
  </si>
  <si>
    <t>PC12</t>
  </si>
  <si>
    <t>RP81</t>
  </si>
  <si>
    <t>RP82</t>
  </si>
  <si>
    <t>RP83</t>
  </si>
  <si>
    <t>RP74</t>
  </si>
  <si>
    <t>RP75</t>
  </si>
  <si>
    <t>RP76</t>
  </si>
  <si>
    <t>RP77</t>
  </si>
  <si>
    <t>RPN Grade 5 NUM Level 1</t>
  </si>
  <si>
    <t>AG15</t>
  </si>
  <si>
    <t>RPN Grade 5 NUM Level 2</t>
  </si>
  <si>
    <t>AG16</t>
  </si>
  <si>
    <t>RPN Grade 5 NUM Level 3</t>
  </si>
  <si>
    <t>AG17</t>
  </si>
  <si>
    <t>RP51</t>
  </si>
  <si>
    <t>RP61</t>
  </si>
  <si>
    <t>AG18</t>
  </si>
  <si>
    <t>AG19</t>
  </si>
  <si>
    <t>RPN 7</t>
  </si>
  <si>
    <t>AG20</t>
  </si>
  <si>
    <t>EP18</t>
  </si>
  <si>
    <t>EP21</t>
  </si>
  <si>
    <t>EP22</t>
  </si>
  <si>
    <t>EP23</t>
  </si>
  <si>
    <t>YD23</t>
  </si>
  <si>
    <t> PE54</t>
  </si>
  <si>
    <t> PE55</t>
  </si>
  <si>
    <t> PE56</t>
  </si>
  <si>
    <t> PE57</t>
  </si>
  <si>
    <t>SP11</t>
  </si>
  <si>
    <t>SP12</t>
  </si>
  <si>
    <t>SP13</t>
  </si>
  <si>
    <t>SP14</t>
  </si>
  <si>
    <t>SP15</t>
  </si>
  <si>
    <t>SP16</t>
  </si>
  <si>
    <t>SP17</t>
  </si>
  <si>
    <t>SP18</t>
  </si>
  <si>
    <t>SP21</t>
  </si>
  <si>
    <t>SP22</t>
  </si>
  <si>
    <t>SP23</t>
  </si>
  <si>
    <t>SP24</t>
  </si>
  <si>
    <t>SP25</t>
  </si>
  <si>
    <t>SP31</t>
  </si>
  <si>
    <t>SP32</t>
  </si>
  <si>
    <t>SP33</t>
  </si>
  <si>
    <t>SP34</t>
  </si>
  <si>
    <t>RP79</t>
  </si>
  <si>
    <t>Registered Psychiatric Nurses &amp; Psychiatric Enrolled Nurses</t>
  </si>
  <si>
    <t>Shift Allowances</t>
  </si>
  <si>
    <t>FFPPOA 5 Jan 2026</t>
  </si>
  <si>
    <t>FFPPOA 4 Jan 2027</t>
  </si>
  <si>
    <t xml:space="preserve"> FPPOA 17 April 2028</t>
  </si>
  <si>
    <t>FFPPOA 1 May 2028</t>
  </si>
  <si>
    <t>Morning shift</t>
  </si>
  <si>
    <t>Afternoon Shift</t>
  </si>
  <si>
    <t>Night Shift (Non-casual) - Monday - Thursday</t>
  </si>
  <si>
    <t>Night Shift (Non-casual) - Friday and Saturday</t>
  </si>
  <si>
    <t>Night Shift (Non-casual) - Sunday</t>
  </si>
  <si>
    <t>Night Shift Casual</t>
  </si>
  <si>
    <t>Change of Roster</t>
  </si>
  <si>
    <t xml:space="preserve">Change of roster (8-14 days) </t>
  </si>
  <si>
    <t>Change of roster (7 days or less)</t>
  </si>
  <si>
    <t>Change of Ward</t>
  </si>
  <si>
    <t>Change of Ward Allowance</t>
  </si>
  <si>
    <t>On Call</t>
  </si>
  <si>
    <t>Non CATT</t>
  </si>
  <si>
    <t>On-call Mon-Friday</t>
  </si>
  <si>
    <t>On-call Allowance - Saturday</t>
  </si>
  <si>
    <t>On-call Allowance - Sunday and Weekday Public Holiday</t>
  </si>
  <si>
    <t>On-call Allowance - Weekend Public Holiday</t>
  </si>
  <si>
    <t>CATT</t>
  </si>
  <si>
    <t>To be hidden</t>
  </si>
  <si>
    <t>Uniform Allowance</t>
  </si>
  <si>
    <t>Daily</t>
  </si>
  <si>
    <t>Weekly</t>
  </si>
  <si>
    <t>Laundry Allowance</t>
  </si>
  <si>
    <t>Meal Allowance</t>
  </si>
  <si>
    <t>Allowance A</t>
  </si>
  <si>
    <t>Allowance B</t>
  </si>
  <si>
    <t>Maximum Leave Loading</t>
  </si>
  <si>
    <t>Weekly Salary Exceeds</t>
  </si>
  <si>
    <t>Maximum Loading Amount (on 5 weeks annual leave)</t>
  </si>
  <si>
    <t>Telephone Allowance</t>
  </si>
  <si>
    <t>Change of Shift for Eligible Employees</t>
  </si>
  <si>
    <t>PEN</t>
  </si>
  <si>
    <t>Qualification Allowance (Registered Psychiatric Nurses only)</t>
  </si>
  <si>
    <t>Allowance</t>
  </si>
  <si>
    <t>Hospital/Grad Certificate</t>
  </si>
  <si>
    <t>Post Grad Dip or Degree</t>
  </si>
  <si>
    <t>Masters</t>
  </si>
  <si>
    <t>Phd</t>
  </si>
  <si>
    <t>Qualification Allowance (Psychiatric Enrolled Nurses only)</t>
  </si>
  <si>
    <t>Level 1</t>
  </si>
  <si>
    <t>6 month course</t>
  </si>
  <si>
    <t>12 month course</t>
  </si>
  <si>
    <t>Level 2</t>
  </si>
  <si>
    <t>Level 3</t>
  </si>
  <si>
    <t>Sole Allowance</t>
  </si>
  <si>
    <t>Certificate IV TAE Allowance</t>
  </si>
  <si>
    <t>FFPPOA 7 Jun 2027</t>
  </si>
  <si>
    <t>*20 May 25 increase rate is based on the Nurses 15 May rate + 3.5%</t>
  </si>
  <si>
    <t>Mental Health Officers</t>
  </si>
  <si>
    <t>Change of roster (7 days)</t>
  </si>
  <si>
    <t>On Call - Non CATT</t>
  </si>
  <si>
    <t>Qualification Allowance</t>
  </si>
  <si>
    <t>Senior Allowance (MHO only)</t>
  </si>
  <si>
    <t>FFPPOA 1 October 2026</t>
  </si>
  <si>
    <t xml:space="preserve">FFPPOA 20 May 2027 </t>
  </si>
  <si>
    <t xml:space="preserve">FFPPOA 1 July 2027 </t>
  </si>
  <si>
    <t xml:space="preserve">FFPPOA 20 May 2028 </t>
  </si>
  <si>
    <t xml:space="preserve">FFPPOA 1 July 2028 </t>
  </si>
  <si>
    <t>Award Rate - non aged care Employees (1/10/26)</t>
  </si>
  <si>
    <t xml:space="preserve">AHP - Aboriginal Health Worker - Trainee - *These rates apply to specifically funded positions. Employer initiated roles are paid in accordance with AHP Grade 1 structure. </t>
  </si>
  <si>
    <t>Aboriginal Health Worker Trainee - Year 1</t>
  </si>
  <si>
    <t>SP40</t>
  </si>
  <si>
    <t>N/A</t>
  </si>
  <si>
    <t>Aboriginal Health Worker Trainee - Year 2</t>
  </si>
  <si>
    <t>SP41</t>
  </si>
  <si>
    <t>Aboriginal Health Worker Trainee - Year 3</t>
  </si>
  <si>
    <t>SP42</t>
  </si>
  <si>
    <t>AHP - Aboriginal Mental Health Clinician</t>
  </si>
  <si>
    <t xml:space="preserve">Grade 1, Year 1 (HPS Year 1 -3) </t>
  </si>
  <si>
    <t>AG21</t>
  </si>
  <si>
    <t>Grade 2, Year 1 (Grad Year)</t>
  </si>
  <si>
    <t>AG28</t>
  </si>
  <si>
    <t xml:space="preserve">HPSS 1.1 AQF  7 </t>
  </si>
  <si>
    <t>Grade 2, Year 2</t>
  </si>
  <si>
    <t>AG29</t>
  </si>
  <si>
    <t>HPSS 1.2</t>
  </si>
  <si>
    <t>Grade 2, Year 3</t>
  </si>
  <si>
    <t>AG30</t>
  </si>
  <si>
    <t xml:space="preserve">HPSS 1.2 </t>
  </si>
  <si>
    <t>Grade 2, Year 4</t>
  </si>
  <si>
    <t>AG31</t>
  </si>
  <si>
    <t xml:space="preserve">HPSS 1.3 </t>
  </si>
  <si>
    <t>Grade 2, Year 5</t>
  </si>
  <si>
    <t>AG32</t>
  </si>
  <si>
    <t>HPSS 1.3</t>
  </si>
  <si>
    <t>Grade 3, Year 1</t>
  </si>
  <si>
    <t>AG33</t>
  </si>
  <si>
    <t xml:space="preserve">HPSS 2.1 </t>
  </si>
  <si>
    <t>Grade 3, Year 2</t>
  </si>
  <si>
    <t>AG34</t>
  </si>
  <si>
    <t>Grade 3, Year 3</t>
  </si>
  <si>
    <t>AG35</t>
  </si>
  <si>
    <t>Grade 3, Year 4</t>
  </si>
  <si>
    <t>AG36</t>
  </si>
  <si>
    <t>Grade 4, Year 1</t>
  </si>
  <si>
    <t>AG37</t>
  </si>
  <si>
    <t>HPSS 3</t>
  </si>
  <si>
    <t>Grade 4, Year 2</t>
  </si>
  <si>
    <t>AG38</t>
  </si>
  <si>
    <t>Grade 4, Year 3</t>
  </si>
  <si>
    <t>AG39</t>
  </si>
  <si>
    <t>Grade 4, Year 4</t>
  </si>
  <si>
    <t>AG40</t>
  </si>
  <si>
    <t>Grade 5 Year 1</t>
  </si>
  <si>
    <t>AG49</t>
  </si>
  <si>
    <t xml:space="preserve">HPSS 4 </t>
  </si>
  <si>
    <t>Grade 5 Year 2</t>
  </si>
  <si>
    <t>AG50</t>
  </si>
  <si>
    <t>Grade 5 Year 3</t>
  </si>
  <si>
    <t>AG51</t>
  </si>
  <si>
    <t>Grade 5 Year 4</t>
  </si>
  <si>
    <t>AG52</t>
  </si>
  <si>
    <t>Grade 5 Clin Educator</t>
  </si>
  <si>
    <t>AG53</t>
  </si>
  <si>
    <t>Grade 6</t>
  </si>
  <si>
    <t>AG54</t>
  </si>
  <si>
    <t>Grade 7</t>
  </si>
  <si>
    <t>AG55</t>
  </si>
  <si>
    <t>Grade 8</t>
  </si>
  <si>
    <t>AG56</t>
  </si>
  <si>
    <t>AHP - Art Therapist</t>
  </si>
  <si>
    <t>Grade 1, Year 1 (HPS Year 1 -3)</t>
  </si>
  <si>
    <t>YD50</t>
  </si>
  <si>
    <t>Support Services Level 2</t>
  </si>
  <si>
    <t>YD57</t>
  </si>
  <si>
    <t xml:space="preserve">HPSS 1.1 AQF 7 </t>
  </si>
  <si>
    <t>YD58</t>
  </si>
  <si>
    <t>YD59</t>
  </si>
  <si>
    <t>YD60</t>
  </si>
  <si>
    <t>AG57</t>
  </si>
  <si>
    <t>YD61</t>
  </si>
  <si>
    <t>YD62</t>
  </si>
  <si>
    <t>YD63</t>
  </si>
  <si>
    <t>YD64</t>
  </si>
  <si>
    <t>YD66</t>
  </si>
  <si>
    <t>YD67</t>
  </si>
  <si>
    <t>YD68</t>
  </si>
  <si>
    <t>YD69</t>
  </si>
  <si>
    <t>AG58</t>
  </si>
  <si>
    <t>AG59</t>
  </si>
  <si>
    <t>AG60</t>
  </si>
  <si>
    <t>AG61</t>
  </si>
  <si>
    <t>AG62</t>
  </si>
  <si>
    <t>AG63</t>
  </si>
  <si>
    <t>AG64</t>
  </si>
  <si>
    <t>AG65</t>
  </si>
  <si>
    <t>AHP - Health Information Managers</t>
  </si>
  <si>
    <t>YA58</t>
  </si>
  <si>
    <t>YA65</t>
  </si>
  <si>
    <t>YA66</t>
  </si>
  <si>
    <t>YA67</t>
  </si>
  <si>
    <t>YA68</t>
  </si>
  <si>
    <t>AG66</t>
  </si>
  <si>
    <t>YA69</t>
  </si>
  <si>
    <t>YA70</t>
  </si>
  <si>
    <t>YA71</t>
  </si>
  <si>
    <t>YA72</t>
  </si>
  <si>
    <t>YD81</t>
  </si>
  <si>
    <t>YD82</t>
  </si>
  <si>
    <t>YD83</t>
  </si>
  <si>
    <t>YD84</t>
  </si>
  <si>
    <t>AG67</t>
  </si>
  <si>
    <t>AG68</t>
  </si>
  <si>
    <t>AG69</t>
  </si>
  <si>
    <t>AG70</t>
  </si>
  <si>
    <t>AG71</t>
  </si>
  <si>
    <t>AG72</t>
  </si>
  <si>
    <t>AG73</t>
  </si>
  <si>
    <t>AG74</t>
  </si>
  <si>
    <t>AHP - Physiotherapists</t>
  </si>
  <si>
    <t>YA85</t>
  </si>
  <si>
    <t>YA92</t>
  </si>
  <si>
    <t>YA93</t>
  </si>
  <si>
    <t>YA94</t>
  </si>
  <si>
    <t>YA95</t>
  </si>
  <si>
    <t>AG75</t>
  </si>
  <si>
    <t>YA96</t>
  </si>
  <si>
    <t>YA97</t>
  </si>
  <si>
    <t>YA98</t>
  </si>
  <si>
    <t>YA99</t>
  </si>
  <si>
    <t>HR5</t>
  </si>
  <si>
    <t>HR6</t>
  </si>
  <si>
    <t>HR7</t>
  </si>
  <si>
    <t>HR8</t>
  </si>
  <si>
    <t>AG76</t>
  </si>
  <si>
    <t>AG77</t>
  </si>
  <si>
    <t>AG78</t>
  </si>
  <si>
    <t>AG79</t>
  </si>
  <si>
    <t>AG80</t>
  </si>
  <si>
    <t>AG81</t>
  </si>
  <si>
    <t>AG82</t>
  </si>
  <si>
    <t>AG83</t>
  </si>
  <si>
    <t>AHP - Occupational Therapists</t>
  </si>
  <si>
    <t>YB13</t>
  </si>
  <si>
    <t>YB20</t>
  </si>
  <si>
    <t>YB21</t>
  </si>
  <si>
    <t>YB22</t>
  </si>
  <si>
    <t>YB23</t>
  </si>
  <si>
    <t>AJ10</t>
  </si>
  <si>
    <t>YB24</t>
  </si>
  <si>
    <t>YB25</t>
  </si>
  <si>
    <t>YB26</t>
  </si>
  <si>
    <t>YB27</t>
  </si>
  <si>
    <t>HR9</t>
  </si>
  <si>
    <t>HR10</t>
  </si>
  <si>
    <t>HR11</t>
  </si>
  <si>
    <t>HR12</t>
  </si>
  <si>
    <t>AJ11</t>
  </si>
  <si>
    <t>AJ12</t>
  </si>
  <si>
    <t>AJ13</t>
  </si>
  <si>
    <t>AJ14</t>
  </si>
  <si>
    <t>AJ15</t>
  </si>
  <si>
    <t>AJ16</t>
  </si>
  <si>
    <t>AJ17</t>
  </si>
  <si>
    <t>AJ18</t>
  </si>
  <si>
    <t>AHP - Speech Pathologists</t>
  </si>
  <si>
    <t>YB40</t>
  </si>
  <si>
    <t>YB47</t>
  </si>
  <si>
    <t>YB48</t>
  </si>
  <si>
    <t>YB49</t>
  </si>
  <si>
    <t>YB50</t>
  </si>
  <si>
    <t>Grad 2, Year 5</t>
  </si>
  <si>
    <t>AJ19</t>
  </si>
  <si>
    <t>YB51</t>
  </si>
  <si>
    <t>YB52</t>
  </si>
  <si>
    <t>YB53</t>
  </si>
  <si>
    <t>YB54</t>
  </si>
  <si>
    <t>HR13</t>
  </si>
  <si>
    <t>HR14</t>
  </si>
  <si>
    <t>HR15</t>
  </si>
  <si>
    <t>HR16</t>
  </si>
  <si>
    <t xml:space="preserve">Grade 5, Year 1 </t>
  </si>
  <si>
    <t>AJ20</t>
  </si>
  <si>
    <t xml:space="preserve">Grade 5, Year 2 </t>
  </si>
  <si>
    <t>AJ21</t>
  </si>
  <si>
    <t>Grade 5, Year 3</t>
  </si>
  <si>
    <t>AJ22</t>
  </si>
  <si>
    <t>AJ23</t>
  </si>
  <si>
    <t xml:space="preserve">Grade 5 Clinical Educator </t>
  </si>
  <si>
    <t>AJ24</t>
  </si>
  <si>
    <t>AJ25</t>
  </si>
  <si>
    <t>AJ26</t>
  </si>
  <si>
    <t xml:space="preserve">Grade8 </t>
  </si>
  <si>
    <t>AJ27</t>
  </si>
  <si>
    <t>AHP - Music Therapists</t>
  </si>
  <si>
    <t>YB67</t>
  </si>
  <si>
    <t>YB74</t>
  </si>
  <si>
    <t>YB75</t>
  </si>
  <si>
    <t>YB76</t>
  </si>
  <si>
    <t>YB77</t>
  </si>
  <si>
    <t>AJ28</t>
  </si>
  <si>
    <t>YB78</t>
  </si>
  <si>
    <t>YB79</t>
  </si>
  <si>
    <t>YB80</t>
  </si>
  <si>
    <t>YB81</t>
  </si>
  <si>
    <t>YD85</t>
  </si>
  <si>
    <t>YD86</t>
  </si>
  <si>
    <t>YD87</t>
  </si>
  <si>
    <t>YD88</t>
  </si>
  <si>
    <t>Grade 5, Year 1</t>
  </si>
  <si>
    <t>AJ29</t>
  </si>
  <si>
    <t>AJ30</t>
  </si>
  <si>
    <t>AJ31</t>
  </si>
  <si>
    <t>Grade 5, Year 4</t>
  </si>
  <si>
    <t>AJ32</t>
  </si>
  <si>
    <t>AJ33</t>
  </si>
  <si>
    <t>AJ34</t>
  </si>
  <si>
    <t>AJ35</t>
  </si>
  <si>
    <t xml:space="preserve">Grade 8 </t>
  </si>
  <si>
    <t>AJ36</t>
  </si>
  <si>
    <t>AHP - Child Psychotherapists</t>
  </si>
  <si>
    <t>YB92</t>
  </si>
  <si>
    <t>YB99</t>
  </si>
  <si>
    <t>YC1</t>
  </si>
  <si>
    <t>YC2</t>
  </si>
  <si>
    <t>YC3</t>
  </si>
  <si>
    <t>AJ37</t>
  </si>
  <si>
    <t>YC4</t>
  </si>
  <si>
    <t>YC5</t>
  </si>
  <si>
    <t>YC6</t>
  </si>
  <si>
    <t>AJ38</t>
  </si>
  <si>
    <t>YC7</t>
  </si>
  <si>
    <t>YC8</t>
  </si>
  <si>
    <t>YC9</t>
  </si>
  <si>
    <t>HP75</t>
  </si>
  <si>
    <t xml:space="preserve">Grade 5 Year 1 </t>
  </si>
  <si>
    <t>AJ39</t>
  </si>
  <si>
    <t xml:space="preserve">Grade 5,Year 2 </t>
  </si>
  <si>
    <t>AJ40</t>
  </si>
  <si>
    <t>AJ41</t>
  </si>
  <si>
    <t>AJ42</t>
  </si>
  <si>
    <t>Grade 5 Clinical Educatior</t>
  </si>
  <si>
    <t>AJ43</t>
  </si>
  <si>
    <t>AJ44</t>
  </si>
  <si>
    <t>AJ45</t>
  </si>
  <si>
    <t>AJ46</t>
  </si>
  <si>
    <t>AHP - Recreational Therapists</t>
  </si>
  <si>
    <t>YC10</t>
  </si>
  <si>
    <t>YC17</t>
  </si>
  <si>
    <t>YD20</t>
  </si>
  <si>
    <t>YC18</t>
  </si>
  <si>
    <t>YC19</t>
  </si>
  <si>
    <t>AJ47</t>
  </si>
  <si>
    <t>YC20</t>
  </si>
  <si>
    <t>YC21</t>
  </si>
  <si>
    <t>YC22</t>
  </si>
  <si>
    <t>YC23</t>
  </si>
  <si>
    <t>YD89</t>
  </si>
  <si>
    <t>YD90</t>
  </si>
  <si>
    <t>YD91</t>
  </si>
  <si>
    <t>YD92</t>
  </si>
  <si>
    <t>AJ48</t>
  </si>
  <si>
    <t>AJ49</t>
  </si>
  <si>
    <t>Grade 5, Year  3</t>
  </si>
  <si>
    <t>AJ50</t>
  </si>
  <si>
    <t>AJ51</t>
  </si>
  <si>
    <t>AJ52</t>
  </si>
  <si>
    <t>AJ53</t>
  </si>
  <si>
    <t>AJ54</t>
  </si>
  <si>
    <t>AJ55</t>
  </si>
  <si>
    <t>AHP - Social Workers</t>
  </si>
  <si>
    <t>YC35</t>
  </si>
  <si>
    <t>YC42</t>
  </si>
  <si>
    <t>YC43</t>
  </si>
  <si>
    <t>YC44</t>
  </si>
  <si>
    <t>YC45</t>
  </si>
  <si>
    <t>AJ56</t>
  </si>
  <si>
    <t>YC46</t>
  </si>
  <si>
    <t>YC47</t>
  </si>
  <si>
    <t>YC48</t>
  </si>
  <si>
    <t>YC49</t>
  </si>
  <si>
    <t>HR25</t>
  </si>
  <si>
    <t>HR26</t>
  </si>
  <si>
    <t>HR27</t>
  </si>
  <si>
    <t>HR28</t>
  </si>
  <si>
    <t>AJ57</t>
  </si>
  <si>
    <t>AJ58</t>
  </si>
  <si>
    <t>AJ59</t>
  </si>
  <si>
    <t>AJ60</t>
  </si>
  <si>
    <t>AJ61</t>
  </si>
  <si>
    <t>AJ62</t>
  </si>
  <si>
    <t>AJ63</t>
  </si>
  <si>
    <t>AJ64</t>
  </si>
  <si>
    <t>AHP - Play Therapists</t>
  </si>
  <si>
    <t>YC62</t>
  </si>
  <si>
    <t>YC69</t>
  </si>
  <si>
    <t>YC70</t>
  </si>
  <si>
    <t>YC71</t>
  </si>
  <si>
    <t>YC72</t>
  </si>
  <si>
    <t>AJ65</t>
  </si>
  <si>
    <t>YC73</t>
  </si>
  <si>
    <t>YC74</t>
  </si>
  <si>
    <t>YC75</t>
  </si>
  <si>
    <t>YC76</t>
  </si>
  <si>
    <t>YD93</t>
  </si>
  <si>
    <t>YD94</t>
  </si>
  <si>
    <t>YD95</t>
  </si>
  <si>
    <t>YD96</t>
  </si>
  <si>
    <t>AJ66</t>
  </si>
  <si>
    <t>AJ67</t>
  </si>
  <si>
    <t>AJ68</t>
  </si>
  <si>
    <t>AJ69</t>
  </si>
  <si>
    <t>AJ70</t>
  </si>
  <si>
    <t>AJ71</t>
  </si>
  <si>
    <t>AJ72</t>
  </si>
  <si>
    <t>AJ73</t>
  </si>
  <si>
    <t>AHP - Youth Workers</t>
  </si>
  <si>
    <t>AJ74</t>
  </si>
  <si>
    <t>AJ75</t>
  </si>
  <si>
    <t>AJ76</t>
  </si>
  <si>
    <t>AJ77</t>
  </si>
  <si>
    <t>AJ78</t>
  </si>
  <si>
    <t>AJ79</t>
  </si>
  <si>
    <t>AJ80</t>
  </si>
  <si>
    <t>AJ81</t>
  </si>
  <si>
    <t>AJ82</t>
  </si>
  <si>
    <t>AJ83</t>
  </si>
  <si>
    <t>AJ84</t>
  </si>
  <si>
    <t>AJ85</t>
  </si>
  <si>
    <t>AJ86</t>
  </si>
  <si>
    <t>AJ87</t>
  </si>
  <si>
    <t>AJ88</t>
  </si>
  <si>
    <t>AJ89</t>
  </si>
  <si>
    <t>AJ90</t>
  </si>
  <si>
    <t>AJ91</t>
  </si>
  <si>
    <t>AJ92</t>
  </si>
  <si>
    <t>AJ93</t>
  </si>
  <si>
    <t>AJ94</t>
  </si>
  <si>
    <t>AJ95</t>
  </si>
  <si>
    <t>AHP - Exercise Phsyiologists</t>
  </si>
  <si>
    <t>AI20</t>
  </si>
  <si>
    <t>AI21</t>
  </si>
  <si>
    <t>AI22</t>
  </si>
  <si>
    <t>AI23</t>
  </si>
  <si>
    <t>AI24</t>
  </si>
  <si>
    <t>AI25</t>
  </si>
  <si>
    <t>AI26</t>
  </si>
  <si>
    <t>AI27</t>
  </si>
  <si>
    <t>AI28</t>
  </si>
  <si>
    <t>AI29</t>
  </si>
  <si>
    <t>AI30</t>
  </si>
  <si>
    <t>AI31</t>
  </si>
  <si>
    <t>AI32</t>
  </si>
  <si>
    <t>AI33</t>
  </si>
  <si>
    <t>AI34</t>
  </si>
  <si>
    <t>AI35</t>
  </si>
  <si>
    <t>AI36</t>
  </si>
  <si>
    <t>AI37</t>
  </si>
  <si>
    <t>AI38</t>
  </si>
  <si>
    <t>AI39</t>
  </si>
  <si>
    <t>AI40</t>
  </si>
  <si>
    <t>AI41</t>
  </si>
  <si>
    <t>Grade 2, Year 7 (grandfathered from commencement of Agreement from previous Grade 1 Year 7)</t>
  </si>
  <si>
    <t>Grade 2, Year 7 - Aboriginal Mental Health Clinician</t>
  </si>
  <si>
    <t>AI42</t>
  </si>
  <si>
    <t xml:space="preserve">HPSS 1.7  AQF  9 </t>
  </si>
  <si>
    <t>Grade 2, Year 7 - Art Therapist</t>
  </si>
  <si>
    <t>AI43</t>
  </si>
  <si>
    <t>Grade 2, Year 7 - Health Information Managers</t>
  </si>
  <si>
    <t>AI44</t>
  </si>
  <si>
    <t>Grade 2, Year 7 - Physiotherapists</t>
  </si>
  <si>
    <t>AI45</t>
  </si>
  <si>
    <t>Grade 2, Year 7 - Occupational Therapists</t>
  </si>
  <si>
    <t>AI46</t>
  </si>
  <si>
    <t>Grade 2, Year 7 - Speech Pathologists</t>
  </si>
  <si>
    <t>AI47</t>
  </si>
  <si>
    <t>Grade 2, Year 7 - Music Therapists</t>
  </si>
  <si>
    <t>AI48</t>
  </si>
  <si>
    <t>Grade 2, Year 7 - Child Psychotherapists</t>
  </si>
  <si>
    <t>AI49</t>
  </si>
  <si>
    <t>Grade 2, Year 7 - Recreational Therapists</t>
  </si>
  <si>
    <t>AI50</t>
  </si>
  <si>
    <t>Grade 2, Year 7 - Social Workers</t>
  </si>
  <si>
    <t>AI51</t>
  </si>
  <si>
    <t>Grade 2, Year 7 - Play Therapists</t>
  </si>
  <si>
    <t>AI52</t>
  </si>
  <si>
    <t>Grade 2, Year 7 - Youth Workers</t>
  </si>
  <si>
    <t>AI53</t>
  </si>
  <si>
    <t>Grade 2, Year 7 - Exercise Phsyiologists</t>
  </si>
  <si>
    <t>AI54</t>
  </si>
  <si>
    <t>FFPPOA 1/10/2026 - 5.65%</t>
  </si>
  <si>
    <t>Minimum Award Rate</t>
  </si>
  <si>
    <t>Welfare Workers AQF5 or below (6-12 month course)</t>
  </si>
  <si>
    <t>AQF5</t>
  </si>
  <si>
    <t>Class 1, Year 1</t>
  </si>
  <si>
    <t>YA1</t>
  </si>
  <si>
    <t>Level 1 (AQF5) - Year 1</t>
  </si>
  <si>
    <t>Class 1, Year 2</t>
  </si>
  <si>
    <t>YA2</t>
  </si>
  <si>
    <t>Level 1 (AQF5) - Year 2</t>
  </si>
  <si>
    <t>Class 1, Year 3</t>
  </si>
  <si>
    <t>YA3</t>
  </si>
  <si>
    <t>Level 1 (AQF5) - Year 3</t>
  </si>
  <si>
    <t>Class 1, Year 4</t>
  </si>
  <si>
    <t>YA4</t>
  </si>
  <si>
    <t>Level 1 (AQF5) - Year 4</t>
  </si>
  <si>
    <t>Class 1, Year 5</t>
  </si>
  <si>
    <t>YA5</t>
  </si>
  <si>
    <t>Level 1 (AQF5) - Year 5</t>
  </si>
  <si>
    <t>Class 1, Year 6</t>
  </si>
  <si>
    <t>YA6</t>
  </si>
  <si>
    <t>Level 1 (AQF5) - Year 6</t>
  </si>
  <si>
    <t>Class 1, Year 7</t>
  </si>
  <si>
    <t>YA7</t>
  </si>
  <si>
    <t>Level 1 (AQF5) - Year 7</t>
  </si>
  <si>
    <t>Welfare Workers AQF6 (12 - 24 month course)</t>
  </si>
  <si>
    <t>AQF6</t>
  </si>
  <si>
    <t>YE1</t>
  </si>
  <si>
    <t>Level 1 (AQF6) - Year 1</t>
  </si>
  <si>
    <t>YE2</t>
  </si>
  <si>
    <t>Level 1 (AQF6) - Year 2</t>
  </si>
  <si>
    <t>YE3</t>
  </si>
  <si>
    <t>Level 1 (AQF6) - Year 3</t>
  </si>
  <si>
    <t>YE4</t>
  </si>
  <si>
    <t>Level 1 (AQF6) - Year 4</t>
  </si>
  <si>
    <t>YE5</t>
  </si>
  <si>
    <t>Level 1 (AQF6) - Year 5</t>
  </si>
  <si>
    <t>YE6</t>
  </si>
  <si>
    <t>Level 1 (AQF6) - Year 6</t>
  </si>
  <si>
    <t>YE7</t>
  </si>
  <si>
    <t>Level 1 (AQF6) - Year 7</t>
  </si>
  <si>
    <t>Welfare Workers AQF7 (Degree)</t>
  </si>
  <si>
    <t>AQF7</t>
  </si>
  <si>
    <t>YE8</t>
  </si>
  <si>
    <t>Level 1 (AQF7) - Year 1</t>
  </si>
  <si>
    <t>YE9</t>
  </si>
  <si>
    <t>Level 1 (AQF7) - Year 2</t>
  </si>
  <si>
    <t>YE10</t>
  </si>
  <si>
    <t>Level 1 (AQF7) - Year 3</t>
  </si>
  <si>
    <t>YE11</t>
  </si>
  <si>
    <t>Level 1 (AQF7) - Year 4</t>
  </si>
  <si>
    <t>YE12</t>
  </si>
  <si>
    <t>Level 1 (AQF7) - Year 5</t>
  </si>
  <si>
    <t>YE13</t>
  </si>
  <si>
    <t>Level 1 (AQF7) - Year 6</t>
  </si>
  <si>
    <t>YE14</t>
  </si>
  <si>
    <t>Level 1 (AQF7) - Year 7</t>
  </si>
  <si>
    <t>Class 2, Year 1</t>
  </si>
  <si>
    <t>YA8</t>
  </si>
  <si>
    <t>Level 1 but if supervising/senior clinician/Specialist/Educator then paid at Class III</t>
  </si>
  <si>
    <t>Class 2, Year 2</t>
  </si>
  <si>
    <t>YA9</t>
  </si>
  <si>
    <t>Class 2, Year 3</t>
  </si>
  <si>
    <t>YA10</t>
  </si>
  <si>
    <t>Class 2, Year 4</t>
  </si>
  <si>
    <t>YA11</t>
  </si>
  <si>
    <t>Class 2, Year 7 (Degree Qualified Only)</t>
  </si>
  <si>
    <t>YE15</t>
  </si>
  <si>
    <t>ONLY DEGREE QUALIFIED - Treated as Level 1 but if supervising/senior clinician/Specialist/Educator then paid at Class III</t>
  </si>
  <si>
    <t>Class 3, Year 1</t>
  </si>
  <si>
    <t>YA12</t>
  </si>
  <si>
    <t>Level 2.1 Year 1</t>
  </si>
  <si>
    <t>Class 3, Year 2</t>
  </si>
  <si>
    <t>YA13</t>
  </si>
  <si>
    <t>Level 2.1 Year 2</t>
  </si>
  <si>
    <t>Class 3, Year 3</t>
  </si>
  <si>
    <t>YA14</t>
  </si>
  <si>
    <t>Level 2.1 Year 3</t>
  </si>
  <si>
    <t>Class 3, Year 4 and 5</t>
  </si>
  <si>
    <t>HP71</t>
  </si>
  <si>
    <t>Level 2.1 Year 4 and 5</t>
  </si>
  <si>
    <t>Class 3, Year 6</t>
  </si>
  <si>
    <t>YE16</t>
  </si>
  <si>
    <t>Level 2.2</t>
  </si>
  <si>
    <t>Class 4, Year 1</t>
  </si>
  <si>
    <t>YA15</t>
  </si>
  <si>
    <t>Class 4, Year 2</t>
  </si>
  <si>
    <t>YA16</t>
  </si>
  <si>
    <t>Class 4, Year 3</t>
  </si>
  <si>
    <t>YA17</t>
  </si>
  <si>
    <t>Class 4, Year 4 (Health Professional Level 3, Pay Point 4)</t>
  </si>
  <si>
    <t>AA32 </t>
  </si>
  <si>
    <t>Class 4, Year 5 (Health Professional Level 3, Pay Point 5)</t>
  </si>
  <si>
    <t>AA33 </t>
  </si>
  <si>
    <t>AHP - Youth Workers (&lt;AQF7))*</t>
  </si>
  <si>
    <t>YA18</t>
  </si>
  <si>
    <t>YA19</t>
  </si>
  <si>
    <t>YA20</t>
  </si>
  <si>
    <t>YA21</t>
  </si>
  <si>
    <t>YA22</t>
  </si>
  <si>
    <t>YA23</t>
  </si>
  <si>
    <t>YA24</t>
  </si>
  <si>
    <t>*Members may need to review specific roles against Award Definitions</t>
  </si>
  <si>
    <t>AHP - Community Development Workers (AQF5 and below)</t>
  </si>
  <si>
    <t>YA35</t>
  </si>
  <si>
    <t>YA36</t>
  </si>
  <si>
    <t>YA37</t>
  </si>
  <si>
    <t>Class 1, Year 4-6</t>
  </si>
  <si>
    <t>YA38</t>
  </si>
  <si>
    <t>Level 1 (AQF5) - Year 4 to 6</t>
  </si>
  <si>
    <t>Class 1, Year 5 (Health Professional Level 1, Pay Point 5)</t>
  </si>
  <si>
    <t>NP96</t>
  </si>
  <si>
    <t>Class 1, Year 6 (Health Professional Level 1, Pay Point 6)</t>
  </si>
  <si>
    <t>HP74</t>
  </si>
  <si>
    <t>YE17</t>
  </si>
  <si>
    <t>AHP - Community Development Workers (AQ6)</t>
  </si>
  <si>
    <t>YE18</t>
  </si>
  <si>
    <t>YE19</t>
  </si>
  <si>
    <t>YE20</t>
  </si>
  <si>
    <t>Class 1, Year 4 - 6</t>
  </si>
  <si>
    <t>YE21</t>
  </si>
  <si>
    <t>Level 1 (AQF6) - Year 4 to 6</t>
  </si>
  <si>
    <t>YE22</t>
  </si>
  <si>
    <t>AHP - Community Development Workers (AQF7)</t>
  </si>
  <si>
    <t>YE23</t>
  </si>
  <si>
    <t>YE24</t>
  </si>
  <si>
    <t>YE25</t>
  </si>
  <si>
    <t>YE26</t>
  </si>
  <si>
    <t>Level 1 (AQF7) - Year 4 to 6</t>
  </si>
  <si>
    <t>YE27</t>
  </si>
  <si>
    <t>Class 2A, Year 1</t>
  </si>
  <si>
    <t>YA39</t>
  </si>
  <si>
    <t>Class 2A, Year 2</t>
  </si>
  <si>
    <t>YA40</t>
  </si>
  <si>
    <t>Class 2A, Year 3</t>
  </si>
  <si>
    <t>YA41</t>
  </si>
  <si>
    <t>Class 2A, Year 4</t>
  </si>
  <si>
    <t>YA42</t>
  </si>
  <si>
    <t>Class 2A, Year 5</t>
  </si>
  <si>
    <t>YA43</t>
  </si>
  <si>
    <t>Class 2A, Year 6</t>
  </si>
  <si>
    <t>YA44</t>
  </si>
  <si>
    <t>Class 2A, Year 7</t>
  </si>
  <si>
    <t>YA45</t>
  </si>
  <si>
    <t>Class 2A, Year 8</t>
  </si>
  <si>
    <t>YA46</t>
  </si>
  <si>
    <t>Class 2A, Year 9</t>
  </si>
  <si>
    <t>YA47</t>
  </si>
  <si>
    <t>Class 2A, Year 10</t>
  </si>
  <si>
    <t>YA48</t>
  </si>
  <si>
    <t>Class 2B, Year 1</t>
  </si>
  <si>
    <t>YA49</t>
  </si>
  <si>
    <t>Class 2B, Year 2</t>
  </si>
  <si>
    <t>YA50</t>
  </si>
  <si>
    <t>Class 2B, Year 3</t>
  </si>
  <si>
    <t>YA51</t>
  </si>
  <si>
    <t>Class 2B, Year 4</t>
  </si>
  <si>
    <t>YA52</t>
  </si>
  <si>
    <t>Class 2B, Year 5</t>
  </si>
  <si>
    <t>YA53</t>
  </si>
  <si>
    <t>Class 2B, Year 6</t>
  </si>
  <si>
    <t>YA54</t>
  </si>
  <si>
    <t>Class 3, Year 1 (under 5 Year)</t>
  </si>
  <si>
    <t>YA55</t>
  </si>
  <si>
    <t>YA56</t>
  </si>
  <si>
    <t>YA57</t>
  </si>
  <si>
    <t>Class 3, Year 4</t>
  </si>
  <si>
    <t>PW61</t>
  </si>
  <si>
    <t>Class 3, Year 4 (Over 5 Years)</t>
  </si>
  <si>
    <t>YE28</t>
  </si>
  <si>
    <t>Support Services Level 1</t>
  </si>
  <si>
    <t>Support Services Level 3</t>
  </si>
  <si>
    <t>Support Services Level 4</t>
  </si>
  <si>
    <t>Support Services Level 5</t>
  </si>
  <si>
    <t>Support Services Level 6</t>
  </si>
  <si>
    <t>Support Services Level 7</t>
  </si>
  <si>
    <t>Support Services Level 8 PP1</t>
  </si>
  <si>
    <t>Support Services Level 8 PP2</t>
  </si>
  <si>
    <t>Support Services Level 8 PP3</t>
  </si>
  <si>
    <t>Support Services Level 9 PP1</t>
  </si>
  <si>
    <t>Support Services Level 9 PP2</t>
  </si>
  <si>
    <t>Support Services Level 9 PP3</t>
  </si>
  <si>
    <t>Health Professional Employee Level 1 PP1 (UG 2 entry)</t>
  </si>
  <si>
    <t>Health Professional Employee Level 1 PP2 (3 year degree)</t>
  </si>
  <si>
    <t>Health Professional Employee Level 1 PP3 (4 year degree)</t>
  </si>
  <si>
    <t>Health Professional Employee Level 1 PP4 (Masters degree)</t>
  </si>
  <si>
    <t>Health Professional Employee Level 1 PP5 (PhD)</t>
  </si>
  <si>
    <t>Health Professional Employee Level 1 PP6</t>
  </si>
  <si>
    <t xml:space="preserve">Health Professional Employee Level 1 PP1 </t>
  </si>
  <si>
    <t>Health Professional Employee Level 1 PP2</t>
  </si>
  <si>
    <t xml:space="preserve">Health Professional Employee Level 1 PP3 </t>
  </si>
  <si>
    <t xml:space="preserve">Health Professional Employee Level 1 PP4 </t>
  </si>
  <si>
    <t xml:space="preserve">Health Professional Employee Level 1 PP5 </t>
  </si>
  <si>
    <t>Health Professional Employee Level 2 PP1</t>
  </si>
  <si>
    <t>Health Professional Employee Level 2 PP2</t>
  </si>
  <si>
    <t>Health Professional Employee Level 2 PP3</t>
  </si>
  <si>
    <t>Health Professional Employee Level 2 PP4</t>
  </si>
  <si>
    <t>Health Professional Employee Level 3 PP1</t>
  </si>
  <si>
    <t>Health Professional Employee Level 3 PP2</t>
  </si>
  <si>
    <t>Health Professional Employee Level 3 PP3</t>
  </si>
  <si>
    <t>Health Professional Employee Level 3 PP4</t>
  </si>
  <si>
    <t>Health Professional Employee Level 3 PP5</t>
  </si>
  <si>
    <t>Health Professional Employee Level 4 PP1</t>
  </si>
  <si>
    <t>Health Professional Employee Level 4 PP2</t>
  </si>
  <si>
    <t>Health Professional Employee Level 4 PP3</t>
  </si>
  <si>
    <t>Health Professional Employee Level 4 PP4</t>
  </si>
  <si>
    <t>Student Enrolled Nurse - other than aged care - less than 21 years</t>
  </si>
  <si>
    <t>Student Enrolled Nurse - other than aged care - 21 years and over</t>
  </si>
  <si>
    <t>Student Enrolled Nurse - aged care - less than 21 years</t>
  </si>
  <si>
    <t>Student Enrolled Nurse - aged care - 21 years and over</t>
  </si>
  <si>
    <t>Enrolled Nurse - other than aged care - PP1</t>
  </si>
  <si>
    <t>Enrolled Nurse - other than aged care - PP2</t>
  </si>
  <si>
    <t>Enrolled Nurse - other than aged care - PP3</t>
  </si>
  <si>
    <t>Enrolled Nurse - other than aged care - PP4</t>
  </si>
  <si>
    <t>Enrolled Nurse - other than aged care - PP5</t>
  </si>
  <si>
    <t>Enrolled Nurse - aged care - supervising other Direct Care employees</t>
  </si>
  <si>
    <t>Registered Nurse - other than aged care - Level 1 - PP1</t>
  </si>
  <si>
    <t>Registered Nurse - aged care - Level 1 - first year of employment at level</t>
  </si>
  <si>
    <t>Registered Nurse - other than aged care - Level 1 - PP2</t>
  </si>
  <si>
    <t>Registered Nurse - aged care - Level 1 - exceed 1 year and up to 4 years at level</t>
  </si>
  <si>
    <t>Registered Nurse - other than aged care - Level 1 - PP3</t>
  </si>
  <si>
    <t>Registered Nurse - aged care - Level 1 - exceed 4 years at level</t>
  </si>
  <si>
    <r>
      <t xml:space="preserve">Registered Nurse - other than aged care - Level 1 - </t>
    </r>
    <r>
      <rPr>
        <b/>
        <sz val="11"/>
        <color theme="1"/>
        <rFont val="Arial"/>
        <family val="2"/>
      </rPr>
      <t>4 year degree</t>
    </r>
  </si>
  <si>
    <t>Registered Nurse - other than aged care - Level 1 - PP4</t>
  </si>
  <si>
    <r>
      <t xml:space="preserve">Registered Nurse - other than aged care - Level 1 - </t>
    </r>
    <r>
      <rPr>
        <b/>
        <sz val="11"/>
        <color theme="1"/>
        <rFont val="Arial"/>
        <family val="2"/>
      </rPr>
      <t>Masters degree</t>
    </r>
  </si>
  <si>
    <t>Registered Nurse - other than aged care - Level 1 - PP5</t>
  </si>
  <si>
    <t>Registered Nurse - other than aged care - Level 1 - PP6</t>
  </si>
  <si>
    <t>Registered Nurse - other than aged care - Level 1 - PP7</t>
  </si>
  <si>
    <t>Registered Nurse - other than aged care - Level 1 - PP8+</t>
  </si>
  <si>
    <t>Registered Nurse - other than aged care - Level 2 - PP1</t>
  </si>
  <si>
    <t>Registered Nurse - aged care - Level 2 - first 3 years at level</t>
  </si>
  <si>
    <t>Registered Nurse - other than aged care - Level 2 - PP2</t>
  </si>
  <si>
    <t>Registered Nurse - aged care - Level 2 - exceed 3 years at level</t>
  </si>
  <si>
    <t>Registered Nurse - other than aged care - Level 2 - PP3</t>
  </si>
  <si>
    <t>Registered Nurse - other than aged care - Level 2 - PP4+</t>
  </si>
  <si>
    <t>Registered Nurse - other than aged care - Level 3 - PP1</t>
  </si>
  <si>
    <t xml:space="preserve">Registered Nurse - aged care - Level 3 </t>
  </si>
  <si>
    <t>Registered Nurse - other than aged care - Level 3 - PP2</t>
  </si>
  <si>
    <t>Registered Nurse - other than aged care - Level 3 - PP3</t>
  </si>
  <si>
    <t>Registered Nurse - other than aged care - Level 3 - PP4+</t>
  </si>
  <si>
    <t>Registered Nurse - other than aged care - Level 4 - G1</t>
  </si>
  <si>
    <t xml:space="preserve">Registered Nurse - aged care - Level 4 </t>
  </si>
  <si>
    <t>Registered Nurse - other than aged care - Level 4 - G2</t>
  </si>
  <si>
    <t>Registered Nurse - other than aged care - Level 4 - G3</t>
  </si>
  <si>
    <t>Registered Nurse - other than aged care - Level 5 - G1</t>
  </si>
  <si>
    <t>Registered Nurse - other than aged care - Level 5 - G2</t>
  </si>
  <si>
    <t>Registered Nurse - other than aged care - Level 5 - G3</t>
  </si>
  <si>
    <t>Registered Nurse - other than aged care - Level 5 - G4</t>
  </si>
  <si>
    <t>Registered Nurse - other than aged care - Level 5 - G5</t>
  </si>
  <si>
    <t>Registered Nurse - other than aged care - Level 5 - G6</t>
  </si>
  <si>
    <t>Nursing Assistant - other than aged care - 1st year</t>
  </si>
  <si>
    <t>Nursing Assistant - other than aged care - 2nd year</t>
  </si>
  <si>
    <t>Nursing Assistant - other than aged care - 3rd year +</t>
  </si>
  <si>
    <t>Nursing Assistant - other than aged care - Experienced (hold relevant Cert III)</t>
  </si>
  <si>
    <t>Support Services</t>
  </si>
  <si>
    <t>Cook Employed Alone</t>
  </si>
  <si>
    <t>GR20</t>
  </si>
  <si>
    <t>Diet Cook</t>
  </si>
  <si>
    <t>GR70</t>
  </si>
  <si>
    <t>Dietary Supervisor</t>
  </si>
  <si>
    <t>GR10</t>
  </si>
  <si>
    <t>Food and Domestic Assistant</t>
  </si>
  <si>
    <t>HA10</t>
  </si>
  <si>
    <t>Food Monitor</t>
  </si>
  <si>
    <t>GS60</t>
  </si>
  <si>
    <t>Food Services Supervisor</t>
  </si>
  <si>
    <t>FS10</t>
  </si>
  <si>
    <t>Other Cook</t>
  </si>
  <si>
    <t>GS50</t>
  </si>
  <si>
    <t>Gardener (Non-Trade)</t>
  </si>
  <si>
    <t>JP50</t>
  </si>
  <si>
    <t>Gardener Trade</t>
  </si>
  <si>
    <t>GF60</t>
  </si>
  <si>
    <t>General Services Supervisor</t>
  </si>
  <si>
    <t>GN10</t>
  </si>
  <si>
    <t>Handyperson  (Unqualified)</t>
  </si>
  <si>
    <t>KH60</t>
  </si>
  <si>
    <t>Handyperson  Advanced</t>
  </si>
  <si>
    <t>GL60</t>
  </si>
  <si>
    <t>Hospital Attendant</t>
  </si>
  <si>
    <t>KG40</t>
  </si>
  <si>
    <t>Housekeeper</t>
  </si>
  <si>
    <t>GV90</t>
  </si>
  <si>
    <t>Orderly/Cleaner</t>
  </si>
  <si>
    <t>IJ10</t>
  </si>
  <si>
    <t>Security Officer Grade 1</t>
  </si>
  <si>
    <t>GF10</t>
  </si>
  <si>
    <t>Security Officer Grade 2</t>
  </si>
  <si>
    <t>GK10</t>
  </si>
  <si>
    <t>Patient Services Assistant Level 1</t>
  </si>
  <si>
    <t>PS30</t>
  </si>
  <si>
    <t>Patient Services Assistant Level 2</t>
  </si>
  <si>
    <t>PS31</t>
  </si>
  <si>
    <t>Allied Health Assistant Grade 1</t>
  </si>
  <si>
    <t>AJ96</t>
  </si>
  <si>
    <t>Allied Health Assistant Grade 2</t>
  </si>
  <si>
    <t>AJ97</t>
  </si>
  <si>
    <t>Allied Health Assistant Grade3</t>
  </si>
  <si>
    <t>AJ98</t>
  </si>
  <si>
    <t>Managers and Administrative Workers (other than Royal Children’s Hospital)</t>
  </si>
  <si>
    <t xml:space="preserve">*Grade 1A </t>
  </si>
  <si>
    <t>PW62</t>
  </si>
  <si>
    <t>Grade 1 Year 1</t>
  </si>
  <si>
    <t>YC88</t>
  </si>
  <si>
    <t>Grade 1 Year 2</t>
  </si>
  <si>
    <t>AK10</t>
  </si>
  <si>
    <t>Grade 1 Year 3</t>
  </si>
  <si>
    <t>AK11</t>
  </si>
  <si>
    <t>Grade 1 Year 4</t>
  </si>
  <si>
    <t>AK12</t>
  </si>
  <si>
    <t>Grade 1 Year 5</t>
  </si>
  <si>
    <t>AK13</t>
  </si>
  <si>
    <t>Grade 2 Year 1</t>
  </si>
  <si>
    <t>YC89</t>
  </si>
  <si>
    <t>Grade 2 Year 2</t>
  </si>
  <si>
    <t>AK14</t>
  </si>
  <si>
    <t>Grade 2 Year 3</t>
  </si>
  <si>
    <t>AK15</t>
  </si>
  <si>
    <t>Grade 2 Year 4</t>
  </si>
  <si>
    <t>AK16</t>
  </si>
  <si>
    <t>Grade 2 Year 5</t>
  </si>
  <si>
    <t>AK17</t>
  </si>
  <si>
    <t>Grade 3 Year 1</t>
  </si>
  <si>
    <t>YC90</t>
  </si>
  <si>
    <t>Grade 3 Year 2</t>
  </si>
  <si>
    <t>AK18</t>
  </si>
  <si>
    <t>Grade 3 Year 3</t>
  </si>
  <si>
    <t>AK19</t>
  </si>
  <si>
    <t>Grade 3 Year 4</t>
  </si>
  <si>
    <t>AK20</t>
  </si>
  <si>
    <t>Grade 3 Year 5</t>
  </si>
  <si>
    <t>AK21</t>
  </si>
  <si>
    <t>Grade 4 Year 1</t>
  </si>
  <si>
    <t>YC91</t>
  </si>
  <si>
    <t>Grade 4 Year 2</t>
  </si>
  <si>
    <t>AK22</t>
  </si>
  <si>
    <t>Grade 4 Year 3</t>
  </si>
  <si>
    <t>AK23</t>
  </si>
  <si>
    <t>Grade 4 Year 4</t>
  </si>
  <si>
    <t>AK24</t>
  </si>
  <si>
    <t>Grade 4 Year 5</t>
  </si>
  <si>
    <t>AK25</t>
  </si>
  <si>
    <t>YC92</t>
  </si>
  <si>
    <t>AK26</t>
  </si>
  <si>
    <t>AK27</t>
  </si>
  <si>
    <t>AK28</t>
  </si>
  <si>
    <t>Grade 5 Year 5</t>
  </si>
  <si>
    <t>AK29</t>
  </si>
  <si>
    <t>Grade 6 Year 1</t>
  </si>
  <si>
    <t>YC93</t>
  </si>
  <si>
    <t>Grade 6 Year 2</t>
  </si>
  <si>
    <t>AK30</t>
  </si>
  <si>
    <t>Grade 6 Year 3</t>
  </si>
  <si>
    <t>AK31</t>
  </si>
  <si>
    <t>Grade 6 Year 4</t>
  </si>
  <si>
    <t>AK32</t>
  </si>
  <si>
    <t>Grade 6 Year 5</t>
  </si>
  <si>
    <t>AK33</t>
  </si>
  <si>
    <t>Grade 7 Year 1</t>
  </si>
  <si>
    <t>YC94</t>
  </si>
  <si>
    <t>Grade 7 Year 2</t>
  </si>
  <si>
    <t>AK34</t>
  </si>
  <si>
    <t>Grade 7 Year 3</t>
  </si>
  <si>
    <t>AK35</t>
  </si>
  <si>
    <t>Grade 7 Year 4</t>
  </si>
  <si>
    <t>AK36</t>
  </si>
  <si>
    <t>Grade 7 Year 5</t>
  </si>
  <si>
    <t>AK37</t>
  </si>
  <si>
    <t>YC95</t>
  </si>
  <si>
    <t>Grade 9</t>
  </si>
  <si>
    <t>YC96</t>
  </si>
  <si>
    <t>Grade 10</t>
  </si>
  <si>
    <t>YC97</t>
  </si>
  <si>
    <t>Managers and Administrative Workers (Royal Children’s Hospital only)</t>
  </si>
  <si>
    <t>Grade 1, Level 1</t>
  </si>
  <si>
    <t>Grade 1, Level 2</t>
  </si>
  <si>
    <t>Grade 2, Level 1</t>
  </si>
  <si>
    <t>Grade 2, Level 2</t>
  </si>
  <si>
    <t>Grade 2, Level 3</t>
  </si>
  <si>
    <t>Grade 2, Level 4</t>
  </si>
  <si>
    <t>Grade 2, Level 5</t>
  </si>
  <si>
    <t>Grade 3, Level 1</t>
  </si>
  <si>
    <t>Grade 3, Level 2</t>
  </si>
  <si>
    <t>Grade 3, Level 3</t>
  </si>
  <si>
    <t>Grade 3, Level 4</t>
  </si>
  <si>
    <t>Grade 3, Level 5</t>
  </si>
  <si>
    <t>Grade 4, Level 1</t>
  </si>
  <si>
    <t>Grade 4, Level 2</t>
  </si>
  <si>
    <t>Grade 4, Level 3</t>
  </si>
  <si>
    <t>Grade 4, Level 4</t>
  </si>
  <si>
    <t>Grade 4, Level 5</t>
  </si>
  <si>
    <t>Grade 5, Level 1</t>
  </si>
  <si>
    <t>Grade 5, Level 2</t>
  </si>
  <si>
    <t>Grade 5, Level 3</t>
  </si>
  <si>
    <t>Grade 5, Level 4</t>
  </si>
  <si>
    <t>Grade 5, Level 5</t>
  </si>
  <si>
    <t xml:space="preserve">Grade 6, Level 1 </t>
  </si>
  <si>
    <t>Grade 6, Level 2</t>
  </si>
  <si>
    <t>Grade 6, Level 3</t>
  </si>
  <si>
    <t>Grade 6, Level 4</t>
  </si>
  <si>
    <t>Grade 6, Level 5</t>
  </si>
  <si>
    <t xml:space="preserve">Grade 7, Level 1 </t>
  </si>
  <si>
    <t>Grade 7, Level 2</t>
  </si>
  <si>
    <t>Grade 7, Level 3</t>
  </si>
  <si>
    <t>Grade 7, Level 4</t>
  </si>
  <si>
    <t>Grade 7, Level 5</t>
  </si>
  <si>
    <t>Grade 8, Year 1</t>
  </si>
  <si>
    <t>Grade 8, Year 2</t>
  </si>
  <si>
    <t>Grade 8, Year 3</t>
  </si>
  <si>
    <t>Grade 8, Year 4</t>
  </si>
  <si>
    <t>Grade 8, Year 5</t>
  </si>
  <si>
    <t>Lived Experience Worker</t>
  </si>
  <si>
    <t>Level 1 or CADET</t>
  </si>
  <si>
    <t>AK38</t>
  </si>
  <si>
    <t>AK39</t>
  </si>
  <si>
    <t>AK40</t>
  </si>
  <si>
    <t>AK41</t>
  </si>
  <si>
    <t>AK42</t>
  </si>
  <si>
    <t>AK43</t>
  </si>
  <si>
    <t>AK44</t>
  </si>
  <si>
    <t>AK45</t>
  </si>
  <si>
    <t>AK46</t>
  </si>
  <si>
    <t>Level 4</t>
  </si>
  <si>
    <t>AK47</t>
  </si>
  <si>
    <t>AK48</t>
  </si>
  <si>
    <t>AK49</t>
  </si>
  <si>
    <t>AK50</t>
  </si>
  <si>
    <t>Level 5</t>
  </si>
  <si>
    <t>AK51</t>
  </si>
  <si>
    <t>AK52</t>
  </si>
  <si>
    <t>Level 6</t>
  </si>
  <si>
    <t>AK53</t>
  </si>
  <si>
    <t>AK54</t>
  </si>
  <si>
    <t>Level 7</t>
  </si>
  <si>
    <t>AK55</t>
  </si>
  <si>
    <t>AK56</t>
  </si>
  <si>
    <t>Level 8</t>
  </si>
  <si>
    <t>AK57</t>
  </si>
  <si>
    <t>AK58</t>
  </si>
  <si>
    <t>Mental Health - Allied Health Professionals (Excluding Lived and Living Experience Workers)</t>
  </si>
  <si>
    <t>Qualitication Allowance (Health Professionals Only)</t>
  </si>
  <si>
    <t>FFPPOA 1 October 2026 - 5.67%</t>
  </si>
  <si>
    <t>FFPPOA 20 May 2027 - 3%</t>
  </si>
  <si>
    <t>FFPPOA 1 July 2027 - 53%</t>
  </si>
  <si>
    <t>FFPPOA 20 May 2028 - 3%</t>
  </si>
  <si>
    <t>FFPPOA 1 July 2028 - 2.65%</t>
  </si>
  <si>
    <t>AHP1 Classifications</t>
  </si>
  <si>
    <t>Post Grad Certificate</t>
  </si>
  <si>
    <t>Post Grad Diploma</t>
  </si>
  <si>
    <t>PHd</t>
  </si>
  <si>
    <t>On Call Allowance</t>
  </si>
  <si>
    <t>FFPPOA 1 July 2027 - 3%</t>
  </si>
  <si>
    <t>Public Holiday Mon-Friday</t>
  </si>
  <si>
    <t>On-call Allowance - Sunday</t>
  </si>
  <si>
    <t>Shift Allowance</t>
  </si>
  <si>
    <t>AHP1 Classification</t>
  </si>
  <si>
    <t>Morning Shift</t>
  </si>
  <si>
    <t xml:space="preserve">Afternoon Shift </t>
  </si>
  <si>
    <t>Temporary Night Shift (Mon-Thur)</t>
  </si>
  <si>
    <t>Temporary Night Shift (Fri-Sat)</t>
  </si>
  <si>
    <t>Temporary Night Shift (Sun)</t>
  </si>
  <si>
    <t>Permanent Night (Mon-Thur)</t>
  </si>
  <si>
    <t>Permanent Night Shift (Fri-Sat)</t>
  </si>
  <si>
    <t>Permanent Night Shift (Sun)</t>
  </si>
  <si>
    <t xml:space="preserve">Casual Night Shift </t>
  </si>
  <si>
    <t>Change of Shift Allowance</t>
  </si>
  <si>
    <t>Change of Shift</t>
  </si>
  <si>
    <t>Child Psychotherapists</t>
  </si>
  <si>
    <t>Night Shift</t>
  </si>
  <si>
    <t>Permanent Night</t>
  </si>
  <si>
    <t>Per Day</t>
  </si>
  <si>
    <t>Per Week</t>
  </si>
  <si>
    <t>Loading Amount (on 5 weeks annual leave)</t>
  </si>
  <si>
    <t>Meal allowance</t>
  </si>
  <si>
    <t>Mental Health - Lived and Living Experience Workers (Excluding Allied Health Professionals)</t>
  </si>
  <si>
    <t>Higher Education Recognition Allowance( Lived Experience Workers Only)</t>
  </si>
  <si>
    <t>Graduate Certificate Equivalent</t>
  </si>
  <si>
    <t xml:space="preserve">Postgraduate Degree, Degree or Double Degree </t>
  </si>
  <si>
    <t>Master's Degree, Doctorate or PhD</t>
  </si>
  <si>
    <t>Management and Administrative Officers (other than Royal Children's Hospital)</t>
  </si>
  <si>
    <t>Afternoon shift</t>
  </si>
  <si>
    <t>Casual Night Shift</t>
  </si>
  <si>
    <t>Change of shift</t>
  </si>
  <si>
    <t>On-call Public Holiday Mon-Friday</t>
  </si>
  <si>
    <t>After 1 hour of shift</t>
  </si>
  <si>
    <t>After 4 hours of shift</t>
  </si>
  <si>
    <t>After 5 hours on a Sat, Sun or RDO</t>
  </si>
  <si>
    <t>After 9 hours on a Sat, Sun or RDO</t>
  </si>
  <si>
    <t>Leave Loading Cap (weekly salary exceeds)</t>
  </si>
  <si>
    <t>Leave Loading Amount (on 5 weeks annual leave)</t>
  </si>
  <si>
    <t>Management and Administrative Officers (Royal Children's Hospital only)</t>
  </si>
  <si>
    <t xml:space="preserve">Support Services Classifiations </t>
  </si>
  <si>
    <t>Experience Payments</t>
  </si>
  <si>
    <t>FFPPOA 1 May 2025</t>
  </si>
  <si>
    <t>FFPPOA 1 May 2026</t>
  </si>
  <si>
    <t>FFPPOA 1 May 2027</t>
  </si>
  <si>
    <t>After 1 year’s experience</t>
  </si>
  <si>
    <t>After 2 year’s experience</t>
  </si>
  <si>
    <t>After 3 year’s experience</t>
  </si>
  <si>
    <t>After 4 year’s experience</t>
  </si>
  <si>
    <t xml:space="preserve">Change of Roster </t>
  </si>
  <si>
    <t>Nauseous Allowance</t>
  </si>
  <si>
    <t>Minimum per week</t>
  </si>
  <si>
    <t>Minimum per hour</t>
  </si>
  <si>
    <t>After 1 hour of Shift</t>
  </si>
  <si>
    <t>After 4 hours of Shift</t>
  </si>
  <si>
    <t>`</t>
  </si>
  <si>
    <t>Amount per day</t>
  </si>
  <si>
    <t>Amount per week</t>
  </si>
  <si>
    <t>Interpreter Allowance</t>
  </si>
  <si>
    <t>NAATI Accreditation Level 2</t>
  </si>
  <si>
    <t>In their second year</t>
  </si>
  <si>
    <t>In their third year</t>
  </si>
  <si>
    <t>In their fourth year</t>
  </si>
  <si>
    <t>NAATI Accreditation Level 1</t>
  </si>
  <si>
    <t>In their first year</t>
  </si>
  <si>
    <t>First Aid Allowance</t>
  </si>
  <si>
    <t>Once off Retention Payment (AHP 1 only)</t>
  </si>
  <si>
    <t>Amount Payable</t>
  </si>
  <si>
    <t>Once off Retention Payment of $4200 to be paid in two installments</t>
  </si>
  <si>
    <t>Ist Instalment payable FFPPOA commencement of Agreement</t>
  </si>
  <si>
    <t>2nd Instalment payable the next pay period after the above date</t>
  </si>
  <si>
    <t>Pro rata for part time Employees</t>
  </si>
  <si>
    <t>Casuals will receive a pro rata payment based on average hours worked over the previous 12 months, to be calcuated when the Agreement commences</t>
  </si>
  <si>
    <t>Lump Sum Payment (MHOs only)</t>
  </si>
  <si>
    <t>Once off Retention Payment of $5304 to be paid in two installments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</si>
</sst>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9]d\ mmmm\ yyyy;@"/>
    <numFmt numFmtId="165" formatCode="&quot;$&quot;#,##0.00"/>
  </numFmts>
  <fonts count="2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C3092C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rgb="FF242424"/>
      <name val="Arial"/>
      <family val="2"/>
    </font>
    <font>
      <sz val="8"/>
      <name val="Calibri"/>
      <family val="2"/>
      <scheme val="minor"/>
    </font>
    <font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rgb="FFC00000"/>
      <name val="Arial"/>
      <family val="2"/>
    </font>
    <font>
      <b/>
      <sz val="11"/>
      <color rgb="FFFF000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0000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8">
    <xf numFmtId="0" fontId="0" fillId="0" borderId="0"/>
    <xf numFmtId="9" fontId="6" fillId="0" borderId="0" applyFont="0" applyFill="0" applyBorder="0" applyAlignment="0" applyProtection="0"/>
    <xf numFmtId="0" fontId="7" fillId="0" borderId="0"/>
    <xf numFmtId="0" fontId="6" fillId="0" borderId="0"/>
    <xf numFmtId="44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44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</cellStyleXfs>
  <cellXfs count="489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9" fontId="3" fillId="0" borderId="0" xfId="0" applyNumberFormat="1" applyFont="1"/>
    <xf numFmtId="8" fontId="4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165" fontId="2" fillId="0" borderId="1" xfId="0" applyNumberFormat="1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1" xfId="0" applyFont="1" applyBorder="1" applyAlignment="1">
      <alignment horizontal="center" wrapText="1"/>
    </xf>
    <xf numFmtId="8" fontId="9" fillId="0" borderId="1" xfId="0" applyNumberFormat="1" applyFont="1" applyBorder="1" applyAlignment="1">
      <alignment horizontal="center" vertical="center"/>
    </xf>
    <xf numFmtId="0" fontId="2" fillId="0" borderId="1" xfId="2" applyFont="1" applyBorder="1"/>
    <xf numFmtId="0" fontId="2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9" fillId="0" borderId="14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2" fontId="2" fillId="0" borderId="1" xfId="0" applyNumberFormat="1" applyFont="1" applyBorder="1"/>
    <xf numFmtId="165" fontId="2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0" fillId="6" borderId="17" xfId="0" applyFill="1" applyBorder="1"/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0" fontId="0" fillId="6" borderId="21" xfId="0" applyFill="1" applyBorder="1"/>
    <xf numFmtId="0" fontId="2" fillId="6" borderId="20" xfId="0" applyFont="1" applyFill="1" applyBorder="1"/>
    <xf numFmtId="0" fontId="3" fillId="7" borderId="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 wrapText="1"/>
    </xf>
    <xf numFmtId="0" fontId="3" fillId="0" borderId="0" xfId="0" applyFont="1"/>
    <xf numFmtId="2" fontId="3" fillId="3" borderId="1" xfId="0" applyNumberFormat="1" applyFont="1" applyFill="1" applyBorder="1" applyAlignment="1">
      <alignment horizontal="left" vertical="center" wrapText="1"/>
    </xf>
    <xf numFmtId="2" fontId="3" fillId="3" borderId="25" xfId="0" applyNumberFormat="1" applyFont="1" applyFill="1" applyBorder="1" applyAlignment="1">
      <alignment horizontal="left" vertical="center" wrapText="1"/>
    </xf>
    <xf numFmtId="2" fontId="3" fillId="3" borderId="16" xfId="0" applyNumberFormat="1" applyFont="1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left" vertical="center"/>
    </xf>
    <xf numFmtId="0" fontId="2" fillId="0" borderId="17" xfId="0" applyFont="1" applyBorder="1"/>
    <xf numFmtId="0" fontId="2" fillId="0" borderId="20" xfId="0" applyFont="1" applyBorder="1"/>
    <xf numFmtId="0" fontId="2" fillId="0" borderId="22" xfId="0" applyFont="1" applyBorder="1"/>
    <xf numFmtId="0" fontId="2" fillId="0" borderId="10" xfId="0" applyFont="1" applyBorder="1"/>
    <xf numFmtId="165" fontId="2" fillId="0" borderId="19" xfId="0" applyNumberFormat="1" applyFont="1" applyBorder="1"/>
    <xf numFmtId="165" fontId="2" fillId="0" borderId="21" xfId="0" applyNumberFormat="1" applyFont="1" applyBorder="1"/>
    <xf numFmtId="165" fontId="2" fillId="0" borderId="24" xfId="0" applyNumberFormat="1" applyFont="1" applyBorder="1"/>
    <xf numFmtId="165" fontId="2" fillId="0" borderId="0" xfId="0" applyNumberFormat="1" applyFont="1"/>
    <xf numFmtId="165" fontId="2" fillId="0" borderId="12" xfId="0" applyNumberFormat="1" applyFont="1" applyBorder="1"/>
    <xf numFmtId="165" fontId="3" fillId="3" borderId="1" xfId="0" applyNumberFormat="1" applyFont="1" applyFill="1" applyBorder="1" applyAlignment="1">
      <alignment horizontal="right" vertical="center" wrapText="1"/>
    </xf>
    <xf numFmtId="165" fontId="10" fillId="0" borderId="1" xfId="0" applyNumberFormat="1" applyFont="1" applyBorder="1" applyAlignment="1">
      <alignment horizontal="right" vertical="center"/>
    </xf>
    <xf numFmtId="165" fontId="3" fillId="5" borderId="1" xfId="0" applyNumberFormat="1" applyFont="1" applyFill="1" applyBorder="1" applyAlignment="1">
      <alignment horizontal="right" vertical="center" wrapText="1"/>
    </xf>
    <xf numFmtId="165" fontId="9" fillId="0" borderId="1" xfId="0" applyNumberFormat="1" applyFont="1" applyBorder="1" applyAlignment="1">
      <alignment horizontal="right" vertical="center"/>
    </xf>
    <xf numFmtId="0" fontId="0" fillId="6" borderId="0" xfId="0" applyFill="1"/>
    <xf numFmtId="0" fontId="2" fillId="6" borderId="0" xfId="0" applyFont="1" applyFill="1"/>
    <xf numFmtId="0" fontId="3" fillId="6" borderId="0" xfId="0" applyFont="1" applyFill="1"/>
    <xf numFmtId="49" fontId="3" fillId="6" borderId="0" xfId="0" applyNumberFormat="1" applyFont="1" applyFill="1"/>
    <xf numFmtId="8" fontId="2" fillId="4" borderId="1" xfId="0" applyNumberFormat="1" applyFont="1" applyFill="1" applyBorder="1" applyAlignment="1">
      <alignment horizontal="center" wrapText="1"/>
    </xf>
    <xf numFmtId="165" fontId="2" fillId="0" borderId="0" xfId="0" applyNumberFormat="1" applyFont="1" applyAlignment="1">
      <alignment horizontal="right" vertical="center"/>
    </xf>
    <xf numFmtId="0" fontId="5" fillId="6" borderId="22" xfId="0" applyFont="1" applyFill="1" applyBorder="1" applyAlignment="1">
      <alignment vertical="center"/>
    </xf>
    <xf numFmtId="0" fontId="2" fillId="6" borderId="23" xfId="0" applyFont="1" applyFill="1" applyBorder="1" applyAlignment="1">
      <alignment vertical="center"/>
    </xf>
    <xf numFmtId="0" fontId="0" fillId="6" borderId="23" xfId="0" applyFill="1" applyBorder="1"/>
    <xf numFmtId="0" fontId="2" fillId="6" borderId="23" xfId="0" applyFont="1" applyFill="1" applyBorder="1"/>
    <xf numFmtId="0" fontId="0" fillId="6" borderId="24" xfId="0" applyFill="1" applyBorder="1"/>
    <xf numFmtId="0" fontId="14" fillId="0" borderId="0" xfId="0" applyFont="1"/>
    <xf numFmtId="0" fontId="2" fillId="8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center"/>
    </xf>
    <xf numFmtId="8" fontId="2" fillId="0" borderId="1" xfId="0" applyNumberFormat="1" applyFont="1" applyBorder="1" applyAlignment="1">
      <alignment horizontal="center" vertical="center" wrapText="1"/>
    </xf>
    <xf numFmtId="8" fontId="10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165" fontId="2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/>
    <xf numFmtId="0" fontId="3" fillId="0" borderId="0" xfId="0" applyFont="1" applyAlignment="1">
      <alignment horizontal="center"/>
    </xf>
    <xf numFmtId="2" fontId="2" fillId="3" borderId="1" xfId="0" applyNumberFormat="1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right" vertical="center" wrapText="1"/>
    </xf>
    <xf numFmtId="8" fontId="9" fillId="0" borderId="1" xfId="0" applyNumberFormat="1" applyFont="1" applyBorder="1" applyAlignment="1">
      <alignment horizontal="center" vertical="center" wrapText="1"/>
    </xf>
    <xf numFmtId="10" fontId="2" fillId="0" borderId="1" xfId="1" applyNumberFormat="1" applyFont="1" applyBorder="1"/>
    <xf numFmtId="10" fontId="2" fillId="0" borderId="1" xfId="1" applyNumberFormat="1" applyFont="1" applyFill="1" applyBorder="1"/>
    <xf numFmtId="0" fontId="9" fillId="0" borderId="1" xfId="0" applyFont="1" applyBorder="1" applyAlignment="1">
      <alignment horizontal="left"/>
    </xf>
    <xf numFmtId="10" fontId="13" fillId="2" borderId="1" xfId="1" applyNumberFormat="1" applyFont="1" applyFill="1" applyBorder="1"/>
    <xf numFmtId="8" fontId="2" fillId="0" borderId="15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17" fillId="0" borderId="0" xfId="0" applyFont="1"/>
    <xf numFmtId="0" fontId="15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65" fontId="2" fillId="0" borderId="6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0" fontId="15" fillId="0" borderId="3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165" fontId="10" fillId="0" borderId="1" xfId="0" applyNumberFormat="1" applyFont="1" applyBorder="1" applyAlignment="1">
      <alignment horizontal="center" vertical="center"/>
    </xf>
    <xf numFmtId="165" fontId="10" fillId="0" borderId="6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165" fontId="10" fillId="0" borderId="8" xfId="0" applyNumberFormat="1" applyFont="1" applyBorder="1" applyAlignment="1">
      <alignment horizontal="center" vertical="center"/>
    </xf>
    <xf numFmtId="165" fontId="10" fillId="0" borderId="9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165" fontId="10" fillId="0" borderId="0" xfId="0" applyNumberFormat="1" applyFont="1" applyAlignment="1">
      <alignment horizontal="center" vertical="center"/>
    </xf>
    <xf numFmtId="0" fontId="10" fillId="2" borderId="0" xfId="0" applyFont="1" applyFill="1" applyAlignment="1">
      <alignment vertical="center"/>
    </xf>
    <xf numFmtId="165" fontId="10" fillId="2" borderId="0" xfId="0" applyNumberFormat="1" applyFont="1" applyFill="1" applyAlignment="1">
      <alignment horizontal="center" vertical="center"/>
    </xf>
    <xf numFmtId="0" fontId="15" fillId="0" borderId="5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165" fontId="2" fillId="0" borderId="1" xfId="0" applyNumberFormat="1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  <xf numFmtId="8" fontId="9" fillId="0" borderId="8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8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8" fontId="9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vertical="top"/>
    </xf>
    <xf numFmtId="0" fontId="3" fillId="0" borderId="7" xfId="0" applyFont="1" applyBorder="1" applyAlignment="1">
      <alignment vertical="center"/>
    </xf>
    <xf numFmtId="165" fontId="9" fillId="0" borderId="0" xfId="0" applyNumberFormat="1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165" fontId="9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26" xfId="0" applyFont="1" applyBorder="1" applyAlignment="1">
      <alignment vertical="center"/>
    </xf>
    <xf numFmtId="8" fontId="9" fillId="0" borderId="25" xfId="0" applyNumberFormat="1" applyFont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0" fontId="9" fillId="8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165" fontId="13" fillId="2" borderId="1" xfId="0" applyNumberFormat="1" applyFont="1" applyFill="1" applyBorder="1"/>
    <xf numFmtId="8" fontId="2" fillId="0" borderId="1" xfId="0" applyNumberFormat="1" applyFont="1" applyBorder="1" applyAlignment="1">
      <alignment horizontal="right" wrapText="1"/>
    </xf>
    <xf numFmtId="8" fontId="2" fillId="0" borderId="1" xfId="0" applyNumberFormat="1" applyFont="1" applyBorder="1" applyAlignment="1">
      <alignment horizontal="left" wrapText="1"/>
    </xf>
    <xf numFmtId="0" fontId="3" fillId="3" borderId="1" xfId="0" applyFont="1" applyFill="1" applyBorder="1" applyAlignment="1">
      <alignment horizontal="center"/>
    </xf>
    <xf numFmtId="8" fontId="11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165" fontId="10" fillId="4" borderId="6" xfId="0" applyNumberFormat="1" applyFont="1" applyFill="1" applyBorder="1" applyAlignment="1">
      <alignment horizontal="center" vertical="center"/>
    </xf>
    <xf numFmtId="165" fontId="10" fillId="4" borderId="9" xfId="0" applyNumberFormat="1" applyFont="1" applyFill="1" applyBorder="1" applyAlignment="1">
      <alignment horizontal="center" vertical="center"/>
    </xf>
    <xf numFmtId="165" fontId="10" fillId="4" borderId="8" xfId="0" applyNumberFormat="1" applyFont="1" applyFill="1" applyBorder="1" applyAlignment="1">
      <alignment horizontal="center" vertical="center"/>
    </xf>
    <xf numFmtId="165" fontId="10" fillId="4" borderId="1" xfId="0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2" fillId="4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vertical="center"/>
    </xf>
    <xf numFmtId="165" fontId="2" fillId="4" borderId="1" xfId="0" applyNumberFormat="1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165" fontId="2" fillId="4" borderId="6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8" fontId="2" fillId="4" borderId="1" xfId="0" applyNumberFormat="1" applyFont="1" applyFill="1" applyBorder="1" applyAlignment="1">
      <alignment horizontal="center" vertical="center"/>
    </xf>
    <xf numFmtId="8" fontId="9" fillId="4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3" borderId="15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3" borderId="13" xfId="0" applyFont="1" applyFill="1" applyBorder="1"/>
    <xf numFmtId="0" fontId="2" fillId="3" borderId="16" xfId="0" applyFont="1" applyFill="1" applyBorder="1"/>
    <xf numFmtId="165" fontId="2" fillId="4" borderId="8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/>
    </xf>
    <xf numFmtId="0" fontId="9" fillId="0" borderId="16" xfId="0" applyFont="1" applyBorder="1" applyAlignment="1">
      <alignment horizontal="left"/>
    </xf>
    <xf numFmtId="165" fontId="2" fillId="0" borderId="16" xfId="0" applyNumberFormat="1" applyFont="1" applyBorder="1" applyAlignment="1">
      <alignment horizontal="right" vertical="center" wrapText="1"/>
    </xf>
    <xf numFmtId="8" fontId="9" fillId="6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/>
    </xf>
    <xf numFmtId="0" fontId="9" fillId="10" borderId="1" xfId="0" applyFont="1" applyFill="1" applyBorder="1" applyAlignment="1">
      <alignment horizontal="left" wrapText="1"/>
    </xf>
    <xf numFmtId="165" fontId="9" fillId="10" borderId="1" xfId="0" applyNumberFormat="1" applyFont="1" applyFill="1" applyBorder="1" applyAlignment="1">
      <alignment horizontal="right" wrapText="1"/>
    </xf>
    <xf numFmtId="0" fontId="9" fillId="0" borderId="1" xfId="0" applyFont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0" fontId="4" fillId="11" borderId="1" xfId="0" applyFont="1" applyFill="1" applyBorder="1" applyAlignment="1">
      <alignment horizontal="left" vertical="center" wrapText="1"/>
    </xf>
    <xf numFmtId="0" fontId="9" fillId="0" borderId="0" xfId="0" applyFont="1"/>
    <xf numFmtId="0" fontId="9" fillId="1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9" fillId="3" borderId="1" xfId="0" applyFont="1" applyFill="1" applyBorder="1"/>
    <xf numFmtId="0" fontId="4" fillId="12" borderId="1" xfId="0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right" vertical="center"/>
    </xf>
    <xf numFmtId="165" fontId="9" fillId="0" borderId="1" xfId="0" applyNumberFormat="1" applyFont="1" applyBorder="1" applyAlignment="1">
      <alignment horizontal="right"/>
    </xf>
    <xf numFmtId="165" fontId="2" fillId="0" borderId="1" xfId="2" applyNumberFormat="1" applyFont="1" applyBorder="1" applyAlignment="1">
      <alignment horizontal="right"/>
    </xf>
    <xf numFmtId="165" fontId="2" fillId="0" borderId="1" xfId="2" applyNumberFormat="1" applyFont="1" applyBorder="1"/>
    <xf numFmtId="0" fontId="2" fillId="3" borderId="13" xfId="0" applyFont="1" applyFill="1" applyBorder="1" applyAlignment="1">
      <alignment horizontal="center" wrapText="1"/>
    </xf>
    <xf numFmtId="0" fontId="3" fillId="1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10" fillId="4" borderId="0" xfId="0" applyNumberFormat="1" applyFont="1" applyFill="1" applyAlignment="1">
      <alignment horizontal="center" vertical="center"/>
    </xf>
    <xf numFmtId="8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8" fontId="0" fillId="0" borderId="0" xfId="0" applyNumberFormat="1"/>
    <xf numFmtId="165" fontId="3" fillId="0" borderId="0" xfId="0" applyNumberFormat="1" applyFont="1" applyAlignment="1">
      <alignment horizontal="center"/>
    </xf>
    <xf numFmtId="8" fontId="9" fillId="0" borderId="6" xfId="0" applyNumberFormat="1" applyFont="1" applyBorder="1" applyAlignment="1">
      <alignment horizontal="center" vertical="center"/>
    </xf>
    <xf numFmtId="8" fontId="9" fillId="0" borderId="9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8" fontId="2" fillId="0" borderId="6" xfId="0" applyNumberFormat="1" applyFont="1" applyBorder="1" applyAlignment="1">
      <alignment horizontal="center" vertical="center"/>
    </xf>
    <xf numFmtId="8" fontId="2" fillId="0" borderId="9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165" fontId="9" fillId="0" borderId="6" xfId="0" applyNumberFormat="1" applyFont="1" applyBorder="1" applyAlignment="1">
      <alignment horizontal="center" vertical="center"/>
    </xf>
    <xf numFmtId="165" fontId="9" fillId="0" borderId="9" xfId="0" applyNumberFormat="1" applyFont="1" applyBorder="1" applyAlignment="1">
      <alignment horizontal="center" vertical="center"/>
    </xf>
    <xf numFmtId="8" fontId="10" fillId="0" borderId="6" xfId="0" applyNumberFormat="1" applyFont="1" applyBorder="1" applyAlignment="1">
      <alignment horizontal="center" vertical="center"/>
    </xf>
    <xf numFmtId="8" fontId="10" fillId="0" borderId="9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6" xfId="0" applyNumberFormat="1" applyFont="1" applyBorder="1"/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5" fillId="0" borderId="17" xfId="0" applyFont="1" applyBorder="1" applyAlignment="1">
      <alignment horizontal="left" vertical="center"/>
    </xf>
    <xf numFmtId="0" fontId="2" fillId="0" borderId="18" xfId="0" applyFont="1" applyBorder="1"/>
    <xf numFmtId="0" fontId="0" fillId="0" borderId="18" xfId="0" applyBorder="1"/>
    <xf numFmtId="0" fontId="0" fillId="0" borderId="19" xfId="0" applyBorder="1"/>
    <xf numFmtId="0" fontId="5" fillId="0" borderId="30" xfId="0" applyFont="1" applyBorder="1" applyAlignment="1">
      <alignment horizontal="left" vertical="center"/>
    </xf>
    <xf numFmtId="0" fontId="2" fillId="0" borderId="31" xfId="0" applyFont="1" applyBorder="1"/>
    <xf numFmtId="8" fontId="3" fillId="0" borderId="1" xfId="0" applyNumberFormat="1" applyFont="1" applyBorder="1" applyAlignment="1">
      <alignment horizontal="center"/>
    </xf>
    <xf numFmtId="8" fontId="3" fillId="0" borderId="6" xfId="0" applyNumberFormat="1" applyFont="1" applyBorder="1" applyAlignment="1">
      <alignment horizontal="center"/>
    </xf>
    <xf numFmtId="0" fontId="2" fillId="0" borderId="32" xfId="0" applyFont="1" applyBorder="1"/>
    <xf numFmtId="8" fontId="3" fillId="0" borderId="8" xfId="0" applyNumberFormat="1" applyFont="1" applyBorder="1" applyAlignment="1">
      <alignment horizontal="center"/>
    </xf>
    <xf numFmtId="8" fontId="3" fillId="0" borderId="9" xfId="0" applyNumberFormat="1" applyFont="1" applyBorder="1" applyAlignment="1">
      <alignment horizontal="center"/>
    </xf>
    <xf numFmtId="8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8" fontId="18" fillId="8" borderId="1" xfId="0" applyNumberFormat="1" applyFont="1" applyFill="1" applyBorder="1" applyAlignment="1">
      <alignment horizontal="center" vertical="center" wrapText="1"/>
    </xf>
    <xf numFmtId="8" fontId="3" fillId="0" borderId="16" xfId="0" applyNumberFormat="1" applyFont="1" applyBorder="1" applyAlignment="1">
      <alignment horizontal="center" vertical="center" wrapText="1"/>
    </xf>
    <xf numFmtId="8" fontId="2" fillId="0" borderId="16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/>
    </xf>
    <xf numFmtId="0" fontId="3" fillId="0" borderId="1" xfId="0" applyFont="1" applyBorder="1"/>
    <xf numFmtId="6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/>
    </xf>
    <xf numFmtId="0" fontId="2" fillId="0" borderId="2" xfId="0" applyFont="1" applyBorder="1"/>
    <xf numFmtId="165" fontId="2" fillId="0" borderId="4" xfId="0" applyNumberFormat="1" applyFont="1" applyBorder="1"/>
    <xf numFmtId="165" fontId="2" fillId="6" borderId="6" xfId="0" applyNumberFormat="1" applyFont="1" applyFill="1" applyBorder="1"/>
    <xf numFmtId="165" fontId="2" fillId="6" borderId="9" xfId="0" applyNumberFormat="1" applyFont="1" applyFill="1" applyBorder="1"/>
    <xf numFmtId="0" fontId="3" fillId="3" borderId="1" xfId="0" applyFont="1" applyFill="1" applyBorder="1" applyAlignment="1">
      <alignment vertical="center" wrapText="1"/>
    </xf>
    <xf numFmtId="8" fontId="4" fillId="3" borderId="1" xfId="0" applyNumberFormat="1" applyFont="1" applyFill="1" applyBorder="1" applyAlignment="1">
      <alignment horizontal="center" vertical="center" wrapText="1"/>
    </xf>
    <xf numFmtId="8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wrapText="1"/>
    </xf>
    <xf numFmtId="165" fontId="15" fillId="0" borderId="8" xfId="0" applyNumberFormat="1" applyFont="1" applyBorder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165" fontId="10" fillId="0" borderId="18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8" fontId="10" fillId="0" borderId="1" xfId="0" applyNumberFormat="1" applyFont="1" applyBorder="1" applyAlignment="1">
      <alignment horizontal="center" vertical="center"/>
    </xf>
    <xf numFmtId="8" fontId="10" fillId="0" borderId="8" xfId="0" applyNumberFormat="1" applyFont="1" applyBorder="1" applyAlignment="1">
      <alignment horizontal="center" vertical="center"/>
    </xf>
    <xf numFmtId="0" fontId="17" fillId="0" borderId="17" xfId="0" applyFont="1" applyBorder="1"/>
    <xf numFmtId="165" fontId="10" fillId="0" borderId="19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wrapText="1"/>
    </xf>
    <xf numFmtId="0" fontId="15" fillId="0" borderId="29" xfId="0" applyFont="1" applyBorder="1" applyAlignment="1">
      <alignment vertical="center" wrapText="1"/>
    </xf>
    <xf numFmtId="165" fontId="3" fillId="0" borderId="0" xfId="0" applyNumberFormat="1" applyFont="1" applyAlignment="1">
      <alignment horizontal="center" vertical="center"/>
    </xf>
    <xf numFmtId="8" fontId="2" fillId="0" borderId="0" xfId="0" applyNumberFormat="1" applyFont="1" applyAlignment="1">
      <alignment horizontal="center"/>
    </xf>
    <xf numFmtId="8" fontId="2" fillId="0" borderId="8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2" fillId="0" borderId="3" xfId="0" applyFont="1" applyBorder="1"/>
    <xf numFmtId="0" fontId="0" fillId="0" borderId="3" xfId="0" applyBorder="1"/>
    <xf numFmtId="165" fontId="10" fillId="0" borderId="3" xfId="0" applyNumberFormat="1" applyFont="1" applyBorder="1" applyAlignment="1">
      <alignment horizontal="center" vertical="center"/>
    </xf>
    <xf numFmtId="165" fontId="10" fillId="0" borderId="4" xfId="0" applyNumberFormat="1" applyFont="1" applyBorder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vertical="center" wrapText="1"/>
    </xf>
    <xf numFmtId="165" fontId="16" fillId="0" borderId="0" xfId="0" applyNumberFormat="1" applyFont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165" fontId="10" fillId="0" borderId="33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center"/>
    </xf>
    <xf numFmtId="0" fontId="0" fillId="14" borderId="0" xfId="0" applyFill="1"/>
    <xf numFmtId="0" fontId="15" fillId="13" borderId="28" xfId="0" applyFont="1" applyFill="1" applyBorder="1" applyAlignment="1">
      <alignment vertical="center" wrapText="1"/>
    </xf>
    <xf numFmtId="2" fontId="2" fillId="0" borderId="34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65" fontId="2" fillId="4" borderId="16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3" fillId="13" borderId="27" xfId="0" applyFont="1" applyFill="1" applyBorder="1" applyAlignment="1">
      <alignment horizontal="left"/>
    </xf>
    <xf numFmtId="0" fontId="2" fillId="13" borderId="16" xfId="0" applyFont="1" applyFill="1" applyBorder="1" applyAlignment="1">
      <alignment horizontal="left"/>
    </xf>
    <xf numFmtId="165" fontId="2" fillId="13" borderId="16" xfId="0" applyNumberFormat="1" applyFont="1" applyFill="1" applyBorder="1" applyAlignment="1">
      <alignment horizontal="center"/>
    </xf>
    <xf numFmtId="0" fontId="2" fillId="13" borderId="1" xfId="0" applyFont="1" applyFill="1" applyBorder="1" applyAlignment="1">
      <alignment horizontal="left"/>
    </xf>
    <xf numFmtId="0" fontId="15" fillId="4" borderId="28" xfId="0" applyFont="1" applyFill="1" applyBorder="1" applyAlignment="1">
      <alignment vertical="center" wrapText="1"/>
    </xf>
    <xf numFmtId="8" fontId="19" fillId="0" borderId="0" xfId="0" applyNumberFormat="1" applyFont="1" applyAlignment="1">
      <alignment horizontal="center" vertical="center" wrapText="1"/>
    </xf>
    <xf numFmtId="8" fontId="19" fillId="0" borderId="0" xfId="0" applyNumberFormat="1" applyFont="1" applyAlignment="1">
      <alignment horizontal="center"/>
    </xf>
    <xf numFmtId="0" fontId="20" fillId="6" borderId="0" xfId="0" applyFont="1" applyFill="1" applyAlignment="1">
      <alignment vertical="center" wrapText="1"/>
    </xf>
    <xf numFmtId="0" fontId="20" fillId="6" borderId="0" xfId="0" applyFont="1" applyFill="1" applyAlignment="1">
      <alignment horizontal="center"/>
    </xf>
    <xf numFmtId="8" fontId="19" fillId="0" borderId="36" xfId="0" applyNumberFormat="1" applyFont="1" applyBorder="1" applyAlignment="1">
      <alignment horizontal="center" vertical="center" wrapText="1"/>
    </xf>
    <xf numFmtId="0" fontId="2" fillId="13" borderId="7" xfId="0" applyFont="1" applyFill="1" applyBorder="1" applyAlignment="1">
      <alignment vertical="center"/>
    </xf>
    <xf numFmtId="165" fontId="10" fillId="13" borderId="8" xfId="0" applyNumberFormat="1" applyFont="1" applyFill="1" applyBorder="1" applyAlignment="1">
      <alignment horizontal="center" vertical="center"/>
    </xf>
    <xf numFmtId="165" fontId="2" fillId="13" borderId="8" xfId="0" applyNumberFormat="1" applyFont="1" applyFill="1" applyBorder="1" applyAlignment="1">
      <alignment horizontal="center" vertical="center"/>
    </xf>
    <xf numFmtId="8" fontId="9" fillId="13" borderId="8" xfId="0" applyNumberFormat="1" applyFont="1" applyFill="1" applyBorder="1" applyAlignment="1">
      <alignment horizontal="center" vertical="center"/>
    </xf>
    <xf numFmtId="0" fontId="10" fillId="13" borderId="7" xfId="0" applyFont="1" applyFill="1" applyBorder="1" applyAlignment="1">
      <alignment vertical="center"/>
    </xf>
    <xf numFmtId="165" fontId="2" fillId="6" borderId="8" xfId="0" applyNumberFormat="1" applyFont="1" applyFill="1" applyBorder="1" applyAlignment="1">
      <alignment horizontal="center" vertical="center"/>
    </xf>
    <xf numFmtId="8" fontId="2" fillId="2" borderId="37" xfId="0" applyNumberFormat="1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/>
    </xf>
    <xf numFmtId="2" fontId="3" fillId="3" borderId="25" xfId="0" applyNumberFormat="1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/>
    </xf>
    <xf numFmtId="0" fontId="4" fillId="12" borderId="39" xfId="0" applyFont="1" applyFill="1" applyBorder="1" applyAlignment="1">
      <alignment horizontal="center" vertical="center" wrapText="1"/>
    </xf>
    <xf numFmtId="8" fontId="9" fillId="3" borderId="39" xfId="0" applyNumberFormat="1" applyFont="1" applyFill="1" applyBorder="1" applyAlignment="1">
      <alignment horizontal="center" vertical="center" wrapText="1"/>
    </xf>
    <xf numFmtId="0" fontId="0" fillId="15" borderId="0" xfId="0" applyFill="1"/>
    <xf numFmtId="0" fontId="2" fillId="3" borderId="0" xfId="0" applyFont="1" applyFill="1"/>
    <xf numFmtId="0" fontId="3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65" fontId="2" fillId="15" borderId="1" xfId="0" applyNumberFormat="1" applyFont="1" applyFill="1" applyBorder="1" applyAlignment="1">
      <alignment horizontal="left" wrapText="1"/>
    </xf>
    <xf numFmtId="0" fontId="2" fillId="15" borderId="1" xfId="0" applyFont="1" applyFill="1" applyBorder="1" applyAlignment="1">
      <alignment horizontal="left" wrapText="1"/>
    </xf>
    <xf numFmtId="8" fontId="10" fillId="15" borderId="1" xfId="0" applyNumberFormat="1" applyFont="1" applyFill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8" fontId="10" fillId="15" borderId="25" xfId="0" applyNumberFormat="1" applyFont="1" applyFill="1" applyBorder="1" applyAlignment="1">
      <alignment horizontal="left" wrapText="1"/>
    </xf>
    <xf numFmtId="0" fontId="1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165" fontId="2" fillId="15" borderId="25" xfId="0" applyNumberFormat="1" applyFont="1" applyFill="1" applyBorder="1" applyAlignment="1">
      <alignment horizontal="left" wrapText="1"/>
    </xf>
    <xf numFmtId="8" fontId="2" fillId="0" borderId="37" xfId="0" applyNumberFormat="1" applyFont="1" applyBorder="1" applyAlignment="1">
      <alignment horizontal="center" vertical="center" wrapText="1"/>
    </xf>
    <xf numFmtId="8" fontId="2" fillId="1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/>
    <xf numFmtId="8" fontId="2" fillId="0" borderId="0" xfId="0" applyNumberFormat="1" applyFont="1" applyAlignment="1">
      <alignment horizontal="center" vertical="center" wrapText="1"/>
    </xf>
    <xf numFmtId="8" fontId="2" fillId="0" borderId="13" xfId="0" applyNumberFormat="1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wrapText="1"/>
    </xf>
    <xf numFmtId="165" fontId="9" fillId="16" borderId="1" xfId="0" applyNumberFormat="1" applyFont="1" applyFill="1" applyBorder="1" applyAlignment="1">
      <alignment horizontal="right" wrapText="1"/>
    </xf>
    <xf numFmtId="165" fontId="2" fillId="6" borderId="1" xfId="0" applyNumberFormat="1" applyFont="1" applyFill="1" applyBorder="1" applyAlignment="1">
      <alignment horizontal="right" vertical="center"/>
    </xf>
    <xf numFmtId="0" fontId="10" fillId="0" borderId="0" xfId="0" applyFont="1"/>
    <xf numFmtId="8" fontId="2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/>
    </xf>
    <xf numFmtId="8" fontId="9" fillId="6" borderId="24" xfId="0" applyNumberFormat="1" applyFont="1" applyFill="1" applyBorder="1" applyAlignment="1">
      <alignment horizontal="center" vertical="center" wrapText="1"/>
    </xf>
    <xf numFmtId="8" fontId="9" fillId="6" borderId="27" xfId="0" applyNumberFormat="1" applyFont="1" applyFill="1" applyBorder="1" applyAlignment="1">
      <alignment horizontal="center" vertical="center" wrapText="1"/>
    </xf>
    <xf numFmtId="2" fontId="2" fillId="6" borderId="16" xfId="0" applyNumberFormat="1" applyFont="1" applyFill="1" applyBorder="1" applyAlignment="1">
      <alignment horizontal="left" vertical="center" wrapText="1"/>
    </xf>
    <xf numFmtId="2" fontId="2" fillId="6" borderId="1" xfId="0" applyNumberFormat="1" applyFont="1" applyFill="1" applyBorder="1" applyAlignment="1">
      <alignment horizontal="left" vertical="center" wrapText="1"/>
    </xf>
    <xf numFmtId="165" fontId="3" fillId="6" borderId="1" xfId="0" applyNumberFormat="1" applyFont="1" applyFill="1" applyBorder="1" applyAlignment="1">
      <alignment horizontal="right" wrapText="1"/>
    </xf>
    <xf numFmtId="8" fontId="2" fillId="15" borderId="1" xfId="0" applyNumberFormat="1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wrapText="1"/>
    </xf>
    <xf numFmtId="8" fontId="2" fillId="0" borderId="1" xfId="0" applyNumberFormat="1" applyFont="1" applyBorder="1"/>
    <xf numFmtId="165" fontId="2" fillId="6" borderId="1" xfId="0" applyNumberFormat="1" applyFont="1" applyFill="1" applyBorder="1"/>
    <xf numFmtId="8" fontId="13" fillId="0" borderId="37" xfId="0" applyNumberFormat="1" applyFont="1" applyBorder="1" applyAlignment="1">
      <alignment horizontal="center" vertical="center" wrapText="1"/>
    </xf>
    <xf numFmtId="8" fontId="13" fillId="0" borderId="38" xfId="0" applyNumberFormat="1" applyFont="1" applyBorder="1" applyAlignment="1">
      <alignment horizontal="center" vertical="center" wrapText="1"/>
    </xf>
    <xf numFmtId="0" fontId="3" fillId="6" borderId="20" xfId="0" applyFont="1" applyFill="1" applyBorder="1" applyAlignment="1">
      <alignment vertical="center"/>
    </xf>
    <xf numFmtId="0" fontId="2" fillId="6" borderId="1" xfId="0" applyFont="1" applyFill="1" applyBorder="1"/>
    <xf numFmtId="8" fontId="2" fillId="6" borderId="37" xfId="0" applyNumberFormat="1" applyFont="1" applyFill="1" applyBorder="1" applyAlignment="1">
      <alignment horizontal="center" vertical="center" wrapText="1"/>
    </xf>
    <xf numFmtId="8" fontId="10" fillId="6" borderId="1" xfId="0" applyNumberFormat="1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left"/>
    </xf>
    <xf numFmtId="0" fontId="9" fillId="6" borderId="1" xfId="0" applyFont="1" applyFill="1" applyBorder="1" applyAlignment="1">
      <alignment vertical="center" wrapText="1"/>
    </xf>
    <xf numFmtId="0" fontId="9" fillId="6" borderId="1" xfId="0" applyFont="1" applyFill="1" applyBorder="1"/>
    <xf numFmtId="0" fontId="2" fillId="6" borderId="1" xfId="0" applyFont="1" applyFill="1" applyBorder="1" applyAlignment="1">
      <alignment vertical="center" wrapText="1"/>
    </xf>
    <xf numFmtId="0" fontId="4" fillId="6" borderId="1" xfId="0" applyFont="1" applyFill="1" applyBorder="1"/>
    <xf numFmtId="0" fontId="10" fillId="6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left" vertical="center" wrapText="1"/>
    </xf>
    <xf numFmtId="2" fontId="3" fillId="3" borderId="15" xfId="0" applyNumberFormat="1" applyFont="1" applyFill="1" applyBorder="1" applyAlignment="1">
      <alignment horizontal="left" vertical="center" wrapText="1"/>
    </xf>
    <xf numFmtId="0" fontId="5" fillId="6" borderId="20" xfId="0" applyFont="1" applyFill="1" applyBorder="1" applyAlignment="1">
      <alignment vertical="center"/>
    </xf>
    <xf numFmtId="0" fontId="2" fillId="6" borderId="0" xfId="0" applyFont="1" applyFill="1" applyAlignment="1">
      <alignment vertical="center"/>
    </xf>
    <xf numFmtId="2" fontId="3" fillId="3" borderId="13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1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6" borderId="15" xfId="0" applyFont="1" applyFill="1" applyBorder="1" applyAlignment="1">
      <alignment horizontal="center"/>
    </xf>
    <xf numFmtId="8" fontId="2" fillId="0" borderId="15" xfId="0" applyNumberFormat="1" applyFont="1" applyBorder="1" applyAlignment="1">
      <alignment horizontal="center" vertical="center" wrapText="1"/>
    </xf>
    <xf numFmtId="2" fontId="3" fillId="3" borderId="15" xfId="0" applyNumberFormat="1" applyFont="1" applyFill="1" applyBorder="1" applyAlignment="1">
      <alignment horizontal="center" vertical="center" wrapText="1"/>
    </xf>
    <xf numFmtId="8" fontId="9" fillId="0" borderId="15" xfId="0" applyNumberFormat="1" applyFont="1" applyBorder="1" applyAlignment="1">
      <alignment horizontal="center" vertical="center" wrapText="1"/>
    </xf>
    <xf numFmtId="0" fontId="4" fillId="11" borderId="15" xfId="0" applyFont="1" applyFill="1" applyBorder="1" applyAlignment="1">
      <alignment horizontal="center" vertical="center" wrapText="1"/>
    </xf>
    <xf numFmtId="0" fontId="4" fillId="12" borderId="15" xfId="0" applyFont="1" applyFill="1" applyBorder="1" applyAlignment="1">
      <alignment horizontal="center" vertical="center" wrapText="1"/>
    </xf>
    <xf numFmtId="8" fontId="4" fillId="3" borderId="15" xfId="0" applyNumberFormat="1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wrapText="1"/>
    </xf>
    <xf numFmtId="2" fontId="3" fillId="3" borderId="13" xfId="0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/>
    </xf>
    <xf numFmtId="0" fontId="4" fillId="12" borderId="13" xfId="0" applyFont="1" applyFill="1" applyBorder="1" applyAlignment="1">
      <alignment horizontal="center" vertical="center" wrapText="1"/>
    </xf>
    <xf numFmtId="8" fontId="9" fillId="3" borderId="13" xfId="0" applyNumberFormat="1" applyFont="1" applyFill="1" applyBorder="1" applyAlignment="1">
      <alignment horizontal="center" vertical="center" wrapText="1"/>
    </xf>
    <xf numFmtId="0" fontId="0" fillId="3" borderId="42" xfId="0" applyFill="1" applyBorder="1" applyAlignment="1">
      <alignment horizontal="left" vertical="center" wrapText="1"/>
    </xf>
    <xf numFmtId="8" fontId="2" fillId="15" borderId="43" xfId="0" applyNumberFormat="1" applyFont="1" applyFill="1" applyBorder="1" applyAlignment="1">
      <alignment horizontal="center" vertical="center" wrapText="1"/>
    </xf>
    <xf numFmtId="2" fontId="3" fillId="3" borderId="43" xfId="0" applyNumberFormat="1" applyFont="1" applyFill="1" applyBorder="1" applyAlignment="1">
      <alignment horizontal="center" vertical="center" wrapText="1"/>
    </xf>
    <xf numFmtId="8" fontId="9" fillId="6" borderId="44" xfId="0" applyNumberFormat="1" applyFont="1" applyFill="1" applyBorder="1" applyAlignment="1">
      <alignment horizontal="center" vertical="center" wrapText="1"/>
    </xf>
    <xf numFmtId="0" fontId="3" fillId="6" borderId="43" xfId="0" applyFont="1" applyFill="1" applyBorder="1" applyAlignment="1">
      <alignment horizontal="center" wrapText="1"/>
    </xf>
    <xf numFmtId="0" fontId="2" fillId="3" borderId="43" xfId="0" applyFont="1" applyFill="1" applyBorder="1" applyAlignment="1">
      <alignment horizontal="center"/>
    </xf>
    <xf numFmtId="0" fontId="4" fillId="11" borderId="43" xfId="0" applyFont="1" applyFill="1" applyBorder="1" applyAlignment="1">
      <alignment horizontal="center" vertical="center" wrapText="1"/>
    </xf>
    <xf numFmtId="0" fontId="4" fillId="12" borderId="43" xfId="0" applyFont="1" applyFill="1" applyBorder="1" applyAlignment="1">
      <alignment horizontal="center" vertical="center" wrapText="1"/>
    </xf>
    <xf numFmtId="8" fontId="4" fillId="3" borderId="43" xfId="0" applyNumberFormat="1" applyFont="1" applyFill="1" applyBorder="1" applyAlignment="1">
      <alignment horizontal="center" vertical="center" wrapText="1"/>
    </xf>
    <xf numFmtId="0" fontId="2" fillId="0" borderId="45" xfId="0" applyFont="1" applyBorder="1" applyAlignment="1">
      <alignment horizontal="center"/>
    </xf>
    <xf numFmtId="0" fontId="0" fillId="0" borderId="45" xfId="0" applyBorder="1"/>
    <xf numFmtId="0" fontId="3" fillId="13" borderId="41" xfId="0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/>
    </xf>
    <xf numFmtId="0" fontId="15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8" fontId="2" fillId="6" borderId="15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0" fontId="3" fillId="3" borderId="13" xfId="0" applyFont="1" applyFill="1" applyBorder="1" applyAlignment="1">
      <alignment horizontal="center"/>
    </xf>
    <xf numFmtId="8" fontId="10" fillId="0" borderId="13" xfId="0" applyNumberFormat="1" applyFont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/>
    </xf>
    <xf numFmtId="8" fontId="2" fillId="0" borderId="43" xfId="0" applyNumberFormat="1" applyFont="1" applyBorder="1" applyAlignment="1">
      <alignment horizontal="center" vertical="center" wrapText="1"/>
    </xf>
    <xf numFmtId="8" fontId="13" fillId="0" borderId="43" xfId="0" applyNumberFormat="1" applyFont="1" applyBorder="1" applyAlignment="1">
      <alignment horizontal="center" vertical="center" wrapText="1"/>
    </xf>
    <xf numFmtId="8" fontId="10" fillId="0" borderId="43" xfId="0" applyNumberFormat="1" applyFont="1" applyBorder="1" applyAlignment="1">
      <alignment horizontal="center" vertical="center" wrapText="1"/>
    </xf>
    <xf numFmtId="8" fontId="13" fillId="0" borderId="46" xfId="0" applyNumberFormat="1" applyFont="1" applyBorder="1" applyAlignment="1">
      <alignment horizontal="center" vertical="center" wrapText="1"/>
    </xf>
    <xf numFmtId="165" fontId="2" fillId="0" borderId="43" xfId="0" applyNumberFormat="1" applyFont="1" applyBorder="1" applyAlignment="1">
      <alignment horizontal="center" vertical="center"/>
    </xf>
    <xf numFmtId="165" fontId="2" fillId="0" borderId="43" xfId="0" applyNumberFormat="1" applyFont="1" applyBorder="1" applyAlignment="1">
      <alignment horizontal="center"/>
    </xf>
    <xf numFmtId="165" fontId="13" fillId="0" borderId="43" xfId="0" applyNumberFormat="1" applyFont="1" applyBorder="1" applyAlignment="1">
      <alignment horizontal="center"/>
    </xf>
    <xf numFmtId="165" fontId="2" fillId="6" borderId="43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3" fillId="0" borderId="15" xfId="0" applyFont="1" applyBorder="1" applyAlignment="1">
      <alignment horizontal="center" wrapText="1"/>
    </xf>
    <xf numFmtId="165" fontId="2" fillId="0" borderId="15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/>
    </xf>
    <xf numFmtId="2" fontId="3" fillId="3" borderId="15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wrapText="1"/>
    </xf>
    <xf numFmtId="8" fontId="9" fillId="0" borderId="13" xfId="0" applyNumberFormat="1" applyFont="1" applyBorder="1" applyAlignment="1">
      <alignment horizontal="center" vertical="center" wrapText="1"/>
    </xf>
    <xf numFmtId="165" fontId="2" fillId="0" borderId="13" xfId="0" applyNumberFormat="1" applyFont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/>
    </xf>
    <xf numFmtId="2" fontId="3" fillId="3" borderId="13" xfId="0" applyNumberFormat="1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wrapText="1"/>
    </xf>
    <xf numFmtId="8" fontId="9" fillId="0" borderId="43" xfId="0" applyNumberFormat="1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/>
    </xf>
    <xf numFmtId="2" fontId="3" fillId="3" borderId="43" xfId="0" applyNumberFormat="1" applyFont="1" applyFill="1" applyBorder="1" applyAlignment="1">
      <alignment horizontal="center" vertical="center"/>
    </xf>
    <xf numFmtId="0" fontId="3" fillId="4" borderId="43" xfId="0" applyFont="1" applyFill="1" applyBorder="1" applyAlignment="1">
      <alignment horizontal="center" wrapText="1"/>
    </xf>
    <xf numFmtId="0" fontId="2" fillId="4" borderId="43" xfId="0" applyFont="1" applyFill="1" applyBorder="1" applyAlignment="1">
      <alignment horizontal="center" wrapText="1"/>
    </xf>
    <xf numFmtId="8" fontId="9" fillId="0" borderId="15" xfId="0" applyNumberFormat="1" applyFont="1" applyBorder="1" applyAlignment="1">
      <alignment horizontal="center" vertical="center"/>
    </xf>
    <xf numFmtId="8" fontId="9" fillId="4" borderId="15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/>
    </xf>
    <xf numFmtId="165" fontId="10" fillId="4" borderId="15" xfId="0" applyNumberFormat="1" applyFont="1" applyFill="1" applyBorder="1" applyAlignment="1">
      <alignment horizontal="center" vertical="center"/>
    </xf>
    <xf numFmtId="8" fontId="2" fillId="4" borderId="15" xfId="0" applyNumberFormat="1" applyFont="1" applyFill="1" applyBorder="1" applyAlignment="1">
      <alignment horizontal="center" vertical="center"/>
    </xf>
    <xf numFmtId="0" fontId="15" fillId="0" borderId="47" xfId="0" applyFont="1" applyBorder="1" applyAlignment="1">
      <alignment vertical="center" wrapText="1"/>
    </xf>
    <xf numFmtId="0" fontId="2" fillId="4" borderId="15" xfId="0" applyFont="1" applyFill="1" applyBorder="1" applyAlignment="1">
      <alignment horizontal="center" vertical="center"/>
    </xf>
    <xf numFmtId="165" fontId="10" fillId="4" borderId="33" xfId="0" applyNumberFormat="1" applyFont="1" applyFill="1" applyBorder="1" applyAlignment="1">
      <alignment horizontal="center" vertical="center"/>
    </xf>
    <xf numFmtId="165" fontId="10" fillId="0" borderId="15" xfId="0" applyNumberFormat="1" applyFont="1" applyBorder="1" applyAlignment="1">
      <alignment horizontal="center" vertical="center"/>
    </xf>
    <xf numFmtId="8" fontId="9" fillId="4" borderId="33" xfId="0" applyNumberFormat="1" applyFont="1" applyFill="1" applyBorder="1" applyAlignment="1">
      <alignment horizontal="center" vertical="center"/>
    </xf>
    <xf numFmtId="0" fontId="2" fillId="4" borderId="33" xfId="0" applyFont="1" applyFill="1" applyBorder="1"/>
    <xf numFmtId="8" fontId="9" fillId="0" borderId="48" xfId="0" applyNumberFormat="1" applyFont="1" applyBorder="1" applyAlignment="1">
      <alignment horizontal="center" vertical="center"/>
    </xf>
    <xf numFmtId="8" fontId="18" fillId="0" borderId="15" xfId="0" applyNumberFormat="1" applyFont="1" applyBorder="1" applyAlignment="1">
      <alignment horizontal="center"/>
    </xf>
    <xf numFmtId="8" fontId="18" fillId="0" borderId="33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8" fontId="9" fillId="0" borderId="13" xfId="0" applyNumberFormat="1" applyFont="1" applyBorder="1" applyAlignment="1">
      <alignment horizontal="center" vertical="center"/>
    </xf>
    <xf numFmtId="0" fontId="15" fillId="0" borderId="49" xfId="0" applyFont="1" applyBorder="1" applyAlignment="1">
      <alignment vertical="center" wrapText="1"/>
    </xf>
    <xf numFmtId="0" fontId="2" fillId="4" borderId="13" xfId="0" applyFont="1" applyFill="1" applyBorder="1" applyAlignment="1">
      <alignment horizontal="center" vertical="center"/>
    </xf>
    <xf numFmtId="165" fontId="10" fillId="4" borderId="13" xfId="0" applyNumberFormat="1" applyFont="1" applyFill="1" applyBorder="1" applyAlignment="1">
      <alignment horizontal="center" vertical="center"/>
    </xf>
    <xf numFmtId="165" fontId="10" fillId="4" borderId="50" xfId="0" applyNumberFormat="1" applyFont="1" applyFill="1" applyBorder="1" applyAlignment="1">
      <alignment horizontal="center" vertical="center"/>
    </xf>
    <xf numFmtId="8" fontId="2" fillId="4" borderId="13" xfId="0" applyNumberFormat="1" applyFont="1" applyFill="1" applyBorder="1" applyAlignment="1">
      <alignment horizontal="center" vertical="center"/>
    </xf>
    <xf numFmtId="8" fontId="2" fillId="4" borderId="50" xfId="0" applyNumberFormat="1" applyFont="1" applyFill="1" applyBorder="1" applyAlignment="1">
      <alignment horizontal="center" vertical="center"/>
    </xf>
    <xf numFmtId="165" fontId="9" fillId="4" borderId="13" xfId="0" applyNumberFormat="1" applyFont="1" applyFill="1" applyBorder="1" applyAlignment="1">
      <alignment horizontal="center" vertical="center"/>
    </xf>
    <xf numFmtId="8" fontId="9" fillId="4" borderId="50" xfId="0" applyNumberFormat="1" applyFont="1" applyFill="1" applyBorder="1" applyAlignment="1">
      <alignment horizontal="center" vertical="center"/>
    </xf>
    <xf numFmtId="0" fontId="2" fillId="4" borderId="50" xfId="0" applyFont="1" applyFill="1" applyBorder="1"/>
    <xf numFmtId="8" fontId="9" fillId="4" borderId="13" xfId="0" applyNumberFormat="1" applyFont="1" applyFill="1" applyBorder="1" applyAlignment="1">
      <alignment horizontal="center" vertical="center"/>
    </xf>
    <xf numFmtId="165" fontId="2" fillId="4" borderId="13" xfId="0" applyNumberFormat="1" applyFont="1" applyFill="1" applyBorder="1" applyAlignment="1">
      <alignment horizontal="center" vertical="center"/>
    </xf>
    <xf numFmtId="165" fontId="2" fillId="4" borderId="50" xfId="0" applyNumberFormat="1" applyFont="1" applyFill="1" applyBorder="1" applyAlignment="1">
      <alignment horizontal="center" vertical="center"/>
    </xf>
    <xf numFmtId="8" fontId="18" fillId="0" borderId="13" xfId="0" applyNumberFormat="1" applyFont="1" applyBorder="1" applyAlignment="1">
      <alignment horizontal="center"/>
    </xf>
    <xf numFmtId="8" fontId="18" fillId="0" borderId="50" xfId="0" applyNumberFormat="1" applyFont="1" applyBorder="1" applyAlignment="1">
      <alignment horizontal="center"/>
    </xf>
    <xf numFmtId="165" fontId="9" fillId="4" borderId="50" xfId="0" applyNumberFormat="1" applyFont="1" applyFill="1" applyBorder="1" applyAlignment="1">
      <alignment horizontal="center" vertical="center"/>
    </xf>
    <xf numFmtId="165" fontId="10" fillId="4" borderId="51" xfId="0" applyNumberFormat="1" applyFont="1" applyFill="1" applyBorder="1" applyAlignment="1">
      <alignment horizontal="center" vertical="center"/>
    </xf>
    <xf numFmtId="0" fontId="2" fillId="0" borderId="45" xfId="0" applyFont="1" applyBorder="1"/>
    <xf numFmtId="15" fontId="3" fillId="0" borderId="43" xfId="0" applyNumberFormat="1" applyFont="1" applyBorder="1" applyAlignment="1">
      <alignment horizontal="center" vertical="center" wrapText="1"/>
    </xf>
    <xf numFmtId="8" fontId="9" fillId="0" borderId="43" xfId="0" applyNumberFormat="1" applyFont="1" applyBorder="1" applyAlignment="1">
      <alignment horizontal="center" vertical="center"/>
    </xf>
    <xf numFmtId="8" fontId="9" fillId="0" borderId="45" xfId="0" applyNumberFormat="1" applyFont="1" applyBorder="1" applyAlignment="1">
      <alignment horizontal="center" vertical="center"/>
    </xf>
    <xf numFmtId="0" fontId="15" fillId="0" borderId="41" xfId="0" applyFont="1" applyBorder="1" applyAlignment="1">
      <alignment vertical="center" wrapText="1"/>
    </xf>
    <xf numFmtId="0" fontId="2" fillId="4" borderId="43" xfId="0" applyFont="1" applyFill="1" applyBorder="1" applyAlignment="1">
      <alignment horizontal="center" vertical="center"/>
    </xf>
    <xf numFmtId="165" fontId="10" fillId="4" borderId="43" xfId="0" applyNumberFormat="1" applyFont="1" applyFill="1" applyBorder="1" applyAlignment="1">
      <alignment horizontal="center" vertical="center"/>
    </xf>
    <xf numFmtId="165" fontId="10" fillId="4" borderId="52" xfId="0" applyNumberFormat="1" applyFont="1" applyFill="1" applyBorder="1" applyAlignment="1">
      <alignment horizontal="center" vertical="center"/>
    </xf>
    <xf numFmtId="8" fontId="9" fillId="4" borderId="43" xfId="0" applyNumberFormat="1" applyFont="1" applyFill="1" applyBorder="1" applyAlignment="1">
      <alignment horizontal="center" vertical="center"/>
    </xf>
    <xf numFmtId="8" fontId="2" fillId="0" borderId="43" xfId="0" applyNumberFormat="1" applyFont="1" applyBorder="1" applyAlignment="1">
      <alignment horizontal="center" vertical="center"/>
    </xf>
    <xf numFmtId="8" fontId="2" fillId="4" borderId="43" xfId="0" applyNumberFormat="1" applyFont="1" applyFill="1" applyBorder="1" applyAlignment="1">
      <alignment horizontal="center" vertical="center"/>
    </xf>
    <xf numFmtId="8" fontId="2" fillId="0" borderId="52" xfId="0" applyNumberFormat="1" applyFont="1" applyBorder="1" applyAlignment="1">
      <alignment horizontal="center" vertical="center"/>
    </xf>
    <xf numFmtId="8" fontId="2" fillId="0" borderId="45" xfId="0" applyNumberFormat="1" applyFont="1" applyBorder="1" applyAlignment="1">
      <alignment horizontal="center" vertical="center"/>
    </xf>
    <xf numFmtId="165" fontId="2" fillId="0" borderId="45" xfId="0" applyNumberFormat="1" applyFont="1" applyBorder="1" applyAlignment="1">
      <alignment horizontal="center" vertical="center"/>
    </xf>
    <xf numFmtId="8" fontId="9" fillId="0" borderId="52" xfId="0" applyNumberFormat="1" applyFont="1" applyBorder="1" applyAlignment="1">
      <alignment horizontal="center" vertical="center"/>
    </xf>
    <xf numFmtId="165" fontId="9" fillId="0" borderId="43" xfId="0" applyNumberFormat="1" applyFont="1" applyBorder="1" applyAlignment="1">
      <alignment horizontal="center" vertical="center"/>
    </xf>
    <xf numFmtId="165" fontId="9" fillId="0" borderId="52" xfId="0" applyNumberFormat="1" applyFont="1" applyBorder="1" applyAlignment="1">
      <alignment horizontal="center" vertical="center"/>
    </xf>
    <xf numFmtId="8" fontId="9" fillId="13" borderId="52" xfId="0" applyNumberFormat="1" applyFont="1" applyFill="1" applyBorder="1" applyAlignment="1">
      <alignment horizontal="center" vertical="center"/>
    </xf>
    <xf numFmtId="165" fontId="2" fillId="0" borderId="52" xfId="0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8" fontId="9" fillId="0" borderId="53" xfId="0" applyNumberFormat="1" applyFont="1" applyBorder="1" applyAlignment="1">
      <alignment horizontal="center" vertical="center"/>
    </xf>
    <xf numFmtId="4" fontId="9" fillId="0" borderId="43" xfId="0" applyNumberFormat="1" applyFont="1" applyBorder="1" applyAlignment="1">
      <alignment horizontal="center" vertical="center"/>
    </xf>
    <xf numFmtId="4" fontId="9" fillId="0" borderId="45" xfId="0" applyNumberFormat="1" applyFont="1" applyBorder="1" applyAlignment="1">
      <alignment horizontal="center" vertical="center"/>
    </xf>
    <xf numFmtId="165" fontId="9" fillId="0" borderId="45" xfId="0" applyNumberFormat="1" applyFont="1" applyBorder="1" applyAlignment="1">
      <alignment horizontal="center" vertical="center"/>
    </xf>
    <xf numFmtId="0" fontId="0" fillId="0" borderId="54" xfId="0" applyBorder="1"/>
    <xf numFmtId="8" fontId="3" fillId="0" borderId="43" xfId="0" applyNumberFormat="1" applyFont="1" applyBorder="1" applyAlignment="1">
      <alignment horizontal="center"/>
    </xf>
    <xf numFmtId="8" fontId="3" fillId="0" borderId="52" xfId="0" applyNumberFormat="1" applyFont="1" applyBorder="1" applyAlignment="1">
      <alignment horizontal="center"/>
    </xf>
    <xf numFmtId="165" fontId="9" fillId="4" borderId="43" xfId="0" applyNumberFormat="1" applyFont="1" applyFill="1" applyBorder="1" applyAlignment="1">
      <alignment horizontal="center" vertical="center"/>
    </xf>
    <xf numFmtId="15" fontId="3" fillId="13" borderId="43" xfId="0" applyNumberFormat="1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vertical="center"/>
    </xf>
    <xf numFmtId="0" fontId="2" fillId="6" borderId="0" xfId="0" applyFont="1" applyFill="1" applyAlignment="1">
      <alignment vertical="center"/>
    </xf>
    <xf numFmtId="0" fontId="5" fillId="6" borderId="20" xfId="0" applyFont="1" applyFill="1" applyBorder="1" applyAlignment="1"/>
    <xf numFmtId="0" fontId="2" fillId="6" borderId="0" xfId="0" applyFont="1" applyFill="1" applyAlignment="1"/>
    <xf numFmtId="0" fontId="4" fillId="0" borderId="0" xfId="0" applyFont="1" applyAlignment="1">
      <alignment horizontal="left"/>
    </xf>
    <xf numFmtId="0" fontId="2" fillId="0" borderId="0" xfId="0" applyFont="1" applyAlignment="1"/>
    <xf numFmtId="0" fontId="3" fillId="6" borderId="0" xfId="0" applyFont="1" applyFill="1" applyAlignment="1">
      <alignment shrinkToFit="1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3" borderId="27" xfId="0" applyFont="1" applyFill="1" applyBorder="1" applyAlignment="1"/>
    <xf numFmtId="0" fontId="2" fillId="3" borderId="28" xfId="0" applyFont="1" applyFill="1" applyBorder="1" applyAlignment="1"/>
    <xf numFmtId="0" fontId="2" fillId="3" borderId="29" xfId="0" applyFont="1" applyFill="1" applyBorder="1" applyAlignment="1"/>
    <xf numFmtId="2" fontId="3" fillId="3" borderId="10" xfId="0" applyNumberFormat="1" applyFont="1" applyFill="1" applyBorder="1" applyAlignment="1">
      <alignment horizontal="left" vertical="center" wrapText="1"/>
    </xf>
    <xf numFmtId="0" fontId="2" fillId="0" borderId="11" xfId="0" applyFont="1" applyBorder="1" applyAlignment="1"/>
    <xf numFmtId="0" fontId="2" fillId="0" borderId="12" xfId="0" applyFont="1" applyBorder="1" applyAlignment="1"/>
    <xf numFmtId="2" fontId="3" fillId="3" borderId="15" xfId="0" applyNumberFormat="1" applyFont="1" applyFill="1" applyBorder="1" applyAlignment="1">
      <alignment horizontal="left" vertical="center" wrapText="1"/>
    </xf>
    <xf numFmtId="2" fontId="3" fillId="3" borderId="35" xfId="0" applyNumberFormat="1" applyFont="1" applyFill="1" applyBorder="1" applyAlignment="1">
      <alignment horizontal="left" vertical="center" wrapText="1"/>
    </xf>
    <xf numFmtId="2" fontId="3" fillId="3" borderId="13" xfId="0" applyNumberFormat="1" applyFont="1" applyFill="1" applyBorder="1" applyAlignment="1">
      <alignment horizontal="left" vertical="center" wrapText="1"/>
    </xf>
    <xf numFmtId="0" fontId="2" fillId="3" borderId="40" xfId="0" applyFont="1" applyFill="1" applyBorder="1" applyAlignment="1"/>
  </cellXfs>
  <cellStyles count="28">
    <cellStyle name="Comma 2" xfId="5"/>
    <cellStyle name="Comma 2 2" xfId="10"/>
    <cellStyle name="Comma 2 2 2" xfId="22"/>
    <cellStyle name="Comma 2 3" xfId="18"/>
    <cellStyle name="Comma 3" xfId="7"/>
    <cellStyle name="Comma 3 2" xfId="20"/>
    <cellStyle name="Comma 4" xfId="9"/>
    <cellStyle name="Comma 4 2" xfId="21"/>
    <cellStyle name="Comma 5" xfId="12"/>
    <cellStyle name="Comma 5 2" xfId="24"/>
    <cellStyle name="Comma 6" xfId="15"/>
    <cellStyle name="Currency 2" xfId="4"/>
    <cellStyle name="Currency 2 2" xfId="17"/>
    <cellStyle name="Currency 3" xfId="14"/>
    <cellStyle name="Currency 4" xfId="27"/>
    <cellStyle name="Normal" xfId="0" builtinId="0"/>
    <cellStyle name="Normal 2" xfId="8"/>
    <cellStyle name="Normal 3" xfId="3"/>
    <cellStyle name="Normal 3 2" xfId="6"/>
    <cellStyle name="Normal 3 2 2" xfId="19"/>
    <cellStyle name="Normal 3 3" xfId="16"/>
    <cellStyle name="Normal 4" xfId="11"/>
    <cellStyle name="Normal 4 2" xfId="23"/>
    <cellStyle name="Normal 5" xfId="26"/>
    <cellStyle name="Normal 6" xfId="2"/>
    <cellStyle name="Percent" xfId="1" builtinId="5"/>
    <cellStyle name="Percent 2" xfId="13"/>
    <cellStyle name="Percent 2 2" xfId="25"/>
  </cellStyles>
  <dxfs count="0"/>
  <tableStyles count="0" defaultTableStyle="TableStyleMedium9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143952</xdr:colOff>
      <xdr:row>5</xdr:row>
      <xdr:rowOff>82922</xdr:rowOff>
    </xdr:to>
    <xdr:pic>
      <xdr:nvPicPr>
        <xdr:cNvPr id="2" name="Picture 1" descr="Salary Circular Header.PNG">
          <a:extLst>
            <a:ext uri="{FF2B5EF4-FFF2-40B4-BE49-F238E27FC236}">
              <a16:creationId xmlns:a16="http://schemas.microsoft.com/office/drawing/2014/main" id="{EB188914-20A6-4396-A6A9-DE3D68E1A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76502" cy="1003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187325</xdr:colOff>
      <xdr:row>11</xdr:row>
      <xdr:rowOff>152400</xdr:rowOff>
    </xdr:from>
    <xdr:to>
      <xdr:col>10</xdr:col>
      <xdr:colOff>84931</xdr:colOff>
      <xdr:row>18</xdr:row>
      <xdr:rowOff>8031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5DCC4AE-DA27-A888-39F4-5C349BCE14EF}"/>
            </a:ext>
            <a:ext uri="{147F2762-F138-4A5C-976F-8EAC2B608ADB}">
              <a16:predDERef xmlns:a16="http://schemas.microsoft.com/office/drawing/2014/main" pred="{EB188914-20A6-4396-A6A9-DE3D68E1AABD}"/>
            </a:ext>
          </a:extLst>
        </xdr:cNvPr>
        <xdr:cNvSpPr txBox="1"/>
      </xdr:nvSpPr>
      <xdr:spPr>
        <a:xfrm>
          <a:off x="6009481" y="2116931"/>
          <a:ext cx="2969419" cy="1105788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/>
            <a:t>This Salary</a:t>
          </a:r>
          <a:r>
            <a:rPr lang="en-AU" sz="1100" baseline="0"/>
            <a:t> Circular incorporates the increases to the Health Professionals &amp; Support Services Award 2020 and Nurses Award 2020 minimum wages from FFPPOA 1 October 2026 as determined by the Fair Work Commission.</a:t>
          </a:r>
          <a:endParaRPr lang="en-AU" sz="1100" b="1"/>
        </a:p>
      </xdr:txBody>
    </xdr:sp>
    <xdr:clientData/>
  </xdr:twoCellAnchor>
  <xdr:oneCellAnchor>
    <xdr:from>
      <xdr:col>5</xdr:col>
      <xdr:colOff>357188</xdr:colOff>
      <xdr:row>0</xdr:row>
      <xdr:rowOff>55457</xdr:rowOff>
    </xdr:from>
    <xdr:ext cx="2821780" cy="843757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A8704E7-5340-FC5C-66D9-DFAA8E48DEA9}"/>
            </a:ext>
          </a:extLst>
        </xdr:cNvPr>
        <xdr:cNvSpPr/>
      </xdr:nvSpPr>
      <xdr:spPr>
        <a:xfrm>
          <a:off x="6179344" y="55457"/>
          <a:ext cx="2821780" cy="84375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n-US" sz="4800" b="0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oneCellAnchor>
  <xdr:twoCellAnchor>
    <xdr:from>
      <xdr:col>6</xdr:col>
      <xdr:colOff>169862</xdr:colOff>
      <xdr:row>5</xdr:row>
      <xdr:rowOff>0</xdr:rowOff>
    </xdr:from>
    <xdr:to>
      <xdr:col>10</xdr:col>
      <xdr:colOff>512285</xdr:colOff>
      <xdr:row>10</xdr:row>
      <xdr:rowOff>31245</xdr:rowOff>
    </xdr:to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3AB994FE-6FA4-42DA-910A-BC7B3950C0D8}"/>
            </a:ext>
          </a:extLst>
        </xdr:cNvPr>
        <xdr:cNvSpPr txBox="1"/>
      </xdr:nvSpPr>
      <xdr:spPr>
        <a:xfrm>
          <a:off x="6599237" y="892969"/>
          <a:ext cx="2807017" cy="92421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AU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New</a:t>
          </a:r>
          <a:r>
            <a:rPr lang="en-AU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Classifications</a:t>
          </a:r>
          <a:endParaRPr lang="en-AU">
            <a:effectLst/>
          </a:endParaRPr>
        </a:p>
        <a:p>
          <a:pPr eaLnBrk="1" fontAlgn="auto" latinLnBrk="0" hangingPunct="1"/>
          <a:r>
            <a:rPr lang="en-AU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Where the Agreement introduces new classifications, these have been marked</a:t>
          </a:r>
          <a:r>
            <a:rPr lang="en-A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orange.</a:t>
          </a:r>
          <a:endParaRPr lang="en-AU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AU" b="0"/>
        </a:p>
        <a:p>
          <a:endParaRPr lang="en-A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581187</xdr:colOff>
      <xdr:row>2</xdr:row>
      <xdr:rowOff>28168</xdr:rowOff>
    </xdr:from>
    <xdr:to>
      <xdr:col>23</xdr:col>
      <xdr:colOff>305568</xdr:colOff>
      <xdr:row>6</xdr:row>
      <xdr:rowOff>106446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5C52AE9-9EDD-4E34-BB4D-0A840CABA3A6}"/>
            </a:ext>
          </a:extLst>
        </xdr:cNvPr>
        <xdr:cNvSpPr txBox="1"/>
      </xdr:nvSpPr>
      <xdr:spPr>
        <a:xfrm>
          <a:off x="20320230" y="575349"/>
          <a:ext cx="2804806" cy="117264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AU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Award</a:t>
          </a:r>
          <a:r>
            <a:rPr lang="en-AU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Rates that exceed Agreement Rates from FFPPOA 1 July 2025</a:t>
          </a:r>
          <a:endParaRPr lang="en-AU">
            <a:effectLst/>
          </a:endParaRPr>
        </a:p>
        <a:p>
          <a:pPr eaLnBrk="1" fontAlgn="auto" latinLnBrk="0" hangingPunct="1"/>
          <a:r>
            <a:rPr lang="en-AU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Where the Award Rate exceeds the Agreement</a:t>
          </a:r>
          <a:r>
            <a:rPr lang="en-A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rate, the cell has been marked in green and the rate amended to match the Award Rate from FFPPOA 1 July 2025</a:t>
          </a:r>
          <a:endParaRPr lang="en-AU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AU" b="0"/>
        </a:p>
        <a:p>
          <a:endParaRPr lang="en-AU" sz="1100"/>
        </a:p>
      </xdr:txBody>
    </xdr:sp>
    <xdr:clientData/>
  </xdr:twoCellAnchor>
  <xdr:twoCellAnchor>
    <xdr:from>
      <xdr:col>21</xdr:col>
      <xdr:colOff>605569</xdr:colOff>
      <xdr:row>8</xdr:row>
      <xdr:rowOff>67720</xdr:rowOff>
    </xdr:from>
    <xdr:to>
      <xdr:col>23</xdr:col>
      <xdr:colOff>88326</xdr:colOff>
      <xdr:row>25</xdr:row>
      <xdr:rowOff>95849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F232FB4-834E-4760-91F6-725AFFAB3585}"/>
            </a:ext>
          </a:extLst>
        </xdr:cNvPr>
        <xdr:cNvSpPr txBox="1"/>
      </xdr:nvSpPr>
      <xdr:spPr>
        <a:xfrm>
          <a:off x="16025286" y="2571777"/>
          <a:ext cx="2573889" cy="218473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New Paycodes where necessary to address Award Classifications that do not have a corresponding paycode in the Agreement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AU" sz="1100" b="1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Where the Award Rate exceeds the Agreement</a:t>
          </a:r>
          <a:r>
            <a:rPr lang="en-AU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rate and there isn't a matching classification/paycode in the Agreement, a new paycode has been developed and the cell in Sheet 1 - Wages has been marked in purple and operates from FFPPOA 1 July 2025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AU" b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AU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449293</xdr:colOff>
      <xdr:row>26</xdr:row>
      <xdr:rowOff>89857</xdr:rowOff>
    </xdr:from>
    <xdr:to>
      <xdr:col>23</xdr:col>
      <xdr:colOff>173674</xdr:colOff>
      <xdr:row>38</xdr:row>
      <xdr:rowOff>179716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A5D1ACC-615F-470F-B826-2334E98355C8}"/>
            </a:ext>
          </a:extLst>
        </xdr:cNvPr>
        <xdr:cNvSpPr txBox="1"/>
      </xdr:nvSpPr>
      <xdr:spPr>
        <a:xfrm>
          <a:off x="15869010" y="4930234"/>
          <a:ext cx="2815513" cy="152759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AU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Award</a:t>
          </a:r>
          <a:r>
            <a:rPr lang="en-AU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Rates that exceed Agreement Rates from FFPPOA 1 July 2025 - Aged Care Employees</a:t>
          </a:r>
          <a:endParaRPr lang="en-AU">
            <a:effectLst/>
          </a:endParaRPr>
        </a:p>
        <a:p>
          <a:pPr eaLnBrk="1" fontAlgn="auto" latinLnBrk="0" hangingPunct="1"/>
          <a:r>
            <a:rPr lang="en-AU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Where the Award Rate exceeds the Agreement</a:t>
          </a:r>
          <a:r>
            <a:rPr lang="en-A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rate for </a:t>
          </a:r>
          <a:r>
            <a:rPr lang="en-AU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Aged Care Employees</a:t>
          </a:r>
          <a:r>
            <a:rPr lang="en-A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the cell has been marked in green and the rate amended to match the Award Rate from FFPPOA 1 July 2025</a:t>
          </a:r>
          <a:endParaRPr lang="en-AU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AU" b="0"/>
        </a:p>
        <a:p>
          <a:endParaRPr lang="en-AU" sz="1100"/>
        </a:p>
      </xdr:txBody>
    </xdr:sp>
    <xdr:clientData/>
  </xdr:twoCellAnchor>
  <xdr:twoCellAnchor>
    <xdr:from>
      <xdr:col>21</xdr:col>
      <xdr:colOff>447098</xdr:colOff>
      <xdr:row>40</xdr:row>
      <xdr:rowOff>66097</xdr:rowOff>
    </xdr:from>
    <xdr:to>
      <xdr:col>23</xdr:col>
      <xdr:colOff>181004</xdr:colOff>
      <xdr:row>45</xdr:row>
      <xdr:rowOff>121227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E56758A-AE55-4FD5-ADF8-D5462B794298}"/>
            </a:ext>
          </a:extLst>
        </xdr:cNvPr>
        <xdr:cNvSpPr txBox="1"/>
      </xdr:nvSpPr>
      <xdr:spPr>
        <a:xfrm>
          <a:off x="55224507" y="6144779"/>
          <a:ext cx="2816542" cy="92103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AU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New</a:t>
          </a:r>
          <a:r>
            <a:rPr lang="en-AU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Classifications</a:t>
          </a:r>
          <a:endParaRPr lang="en-AU">
            <a:effectLst/>
          </a:endParaRPr>
        </a:p>
        <a:p>
          <a:pPr eaLnBrk="1" fontAlgn="auto" latinLnBrk="0" hangingPunct="1"/>
          <a:r>
            <a:rPr lang="en-AU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Where the Agreement introduces new classifications, these have been marked</a:t>
          </a:r>
          <a:r>
            <a:rPr lang="en-A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orange.</a:t>
          </a:r>
          <a:endParaRPr lang="en-AU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AU" b="0"/>
        </a:p>
        <a:p>
          <a:endParaRPr lang="en-AU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519546</xdr:colOff>
      <xdr:row>3</xdr:row>
      <xdr:rowOff>69273</xdr:rowOff>
    </xdr:from>
    <xdr:to>
      <xdr:col>32</xdr:col>
      <xdr:colOff>302232</xdr:colOff>
      <xdr:row>8</xdr:row>
      <xdr:rowOff>124403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2004B494-0202-4A67-ACB7-90543E6AE7DE}"/>
            </a:ext>
          </a:extLst>
        </xdr:cNvPr>
        <xdr:cNvSpPr txBox="1"/>
      </xdr:nvSpPr>
      <xdr:spPr>
        <a:xfrm>
          <a:off x="61341001" y="1125682"/>
          <a:ext cx="2813367" cy="92103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AU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New</a:t>
          </a:r>
          <a:r>
            <a:rPr lang="en-AU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Classifications</a:t>
          </a:r>
          <a:endParaRPr lang="en-AU">
            <a:effectLst/>
          </a:endParaRPr>
        </a:p>
        <a:p>
          <a:pPr eaLnBrk="1" fontAlgn="auto" latinLnBrk="0" hangingPunct="1"/>
          <a:r>
            <a:rPr lang="en-AU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Where the Agreement introduces new classifications, these have been marked</a:t>
          </a:r>
          <a:r>
            <a:rPr lang="en-A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orange.</a:t>
          </a:r>
          <a:endParaRPr lang="en-AU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AU" b="0"/>
        </a:p>
        <a:p>
          <a:endParaRPr lang="en-AU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255361</xdr:colOff>
      <xdr:row>54</xdr:row>
      <xdr:rowOff>0</xdr:rowOff>
    </xdr:from>
    <xdr:to>
      <xdr:col>13</xdr:col>
      <xdr:colOff>469145</xdr:colOff>
      <xdr:row>60</xdr:row>
      <xdr:rowOff>68036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FA0178E-5DEB-4462-AC76-CF4DB52624C1}"/>
            </a:ext>
          </a:extLst>
        </xdr:cNvPr>
        <xdr:cNvSpPr txBox="1"/>
      </xdr:nvSpPr>
      <xdr:spPr>
        <a:xfrm>
          <a:off x="19604718" y="9562647"/>
          <a:ext cx="2826356" cy="1010103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AU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Telephone</a:t>
          </a:r>
          <a:r>
            <a:rPr lang="en-AU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Allowance</a:t>
          </a:r>
          <a:endParaRPr lang="en-AU">
            <a:effectLst/>
          </a:endParaRPr>
        </a:p>
        <a:p>
          <a:pPr eaLnBrk="1" fontAlgn="auto" latinLnBrk="0" hangingPunct="1"/>
          <a:r>
            <a:rPr lang="en-AU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Telephone Allowance has ceased </a:t>
          </a:r>
          <a:r>
            <a:rPr lang="en-AU"/>
            <a:t>from FFPPOA 20 May 2025 and has been absorbed</a:t>
          </a:r>
          <a:r>
            <a:rPr lang="en-AU" baseline="0"/>
            <a:t> into the On-Call Rates for CATT and Non-CATT</a:t>
          </a:r>
          <a:endParaRPr lang="en-AU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AU" b="0"/>
        </a:p>
        <a:p>
          <a:endParaRPr lang="en-AU" sz="1100"/>
        </a:p>
      </xdr:txBody>
    </xdr:sp>
    <xdr:clientData/>
  </xdr:twoCellAnchor>
  <xdr:twoCellAnchor>
    <xdr:from>
      <xdr:col>7</xdr:col>
      <xdr:colOff>432955</xdr:colOff>
      <xdr:row>132</xdr:row>
      <xdr:rowOff>17318</xdr:rowOff>
    </xdr:from>
    <xdr:to>
      <xdr:col>10</xdr:col>
      <xdr:colOff>308170</xdr:colOff>
      <xdr:row>136</xdr:row>
      <xdr:rowOff>57439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A889115-28E3-43B3-94BA-64A33540FCF9}"/>
            </a:ext>
          </a:extLst>
        </xdr:cNvPr>
        <xdr:cNvSpPr txBox="1"/>
      </xdr:nvSpPr>
      <xdr:spPr>
        <a:xfrm>
          <a:off x="14027728" y="22582909"/>
          <a:ext cx="2801987" cy="99262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AU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Telephone</a:t>
          </a:r>
          <a:r>
            <a:rPr lang="en-AU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Allowance</a:t>
          </a:r>
          <a:endParaRPr lang="en-AU">
            <a:effectLst/>
          </a:endParaRPr>
        </a:p>
        <a:p>
          <a:pPr eaLnBrk="1" fontAlgn="auto" latinLnBrk="0" hangingPunct="1"/>
          <a:r>
            <a:rPr lang="en-AU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Telephone Allowance has ceased </a:t>
          </a:r>
          <a:r>
            <a:rPr lang="en-AU"/>
            <a:t>from FFPPOA 20 May 2025 and has been absorbed</a:t>
          </a:r>
          <a:r>
            <a:rPr lang="en-AU" baseline="0"/>
            <a:t> into the On-Call Rates </a:t>
          </a:r>
          <a:endParaRPr lang="en-AU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AU" b="0"/>
        </a:p>
        <a:p>
          <a:endParaRPr lang="en-AU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340178</xdr:colOff>
      <xdr:row>59</xdr:row>
      <xdr:rowOff>707572</xdr:rowOff>
    </xdr:from>
    <xdr:to>
      <xdr:col>21</xdr:col>
      <xdr:colOff>60531</xdr:colOff>
      <xdr:row>65</xdr:row>
      <xdr:rowOff>140765</xdr:rowOff>
    </xdr:to>
    <xdr:sp macro="" textlink="">
      <xdr:nvSpPr>
        <xdr:cNvPr id="16" name="TextBox 4">
          <a:extLst>
            <a:ext uri="{FF2B5EF4-FFF2-40B4-BE49-F238E27FC236}">
              <a16:creationId xmlns:a16="http://schemas.microsoft.com/office/drawing/2014/main" id="{C16BF094-038A-4264-ABDC-8D6E59FC6163}"/>
            </a:ext>
          </a:extLst>
        </xdr:cNvPr>
        <xdr:cNvSpPr txBox="1"/>
      </xdr:nvSpPr>
      <xdr:spPr>
        <a:xfrm>
          <a:off x="36258953" y="1269547"/>
          <a:ext cx="2673103" cy="1042918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AU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Award</a:t>
          </a:r>
          <a:r>
            <a:rPr lang="en-AU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Rates that exceed Agreement Rates from FFPPOA 1 July 2025</a:t>
          </a:r>
          <a:endParaRPr lang="en-AU">
            <a:effectLst/>
          </a:endParaRPr>
        </a:p>
        <a:p>
          <a:pPr eaLnBrk="1" fontAlgn="auto" latinLnBrk="0" hangingPunct="1"/>
          <a:r>
            <a:rPr lang="en-AU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Where the Award Rate exceeds the Agreement</a:t>
          </a:r>
          <a:r>
            <a:rPr lang="en-A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rate, the cell has been marked in green and the rate amended to match the Award Rate from FFPPOA 1 July 2025</a:t>
          </a:r>
          <a:endParaRPr lang="en-AU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AU" b="0"/>
        </a:p>
        <a:p>
          <a:endParaRPr lang="en-AU" sz="1100"/>
        </a:p>
      </xdr:txBody>
    </xdr:sp>
    <xdr:clientData/>
  </xdr:twoCellAnchor>
  <xdr:twoCellAnchor>
    <xdr:from>
      <xdr:col>19</xdr:col>
      <xdr:colOff>340178</xdr:colOff>
      <xdr:row>56</xdr:row>
      <xdr:rowOff>707572</xdr:rowOff>
    </xdr:from>
    <xdr:to>
      <xdr:col>21</xdr:col>
      <xdr:colOff>60531</xdr:colOff>
      <xdr:row>62</xdr:row>
      <xdr:rowOff>140765</xdr:rowOff>
    </xdr:to>
    <xdr:sp macro="" textlink="">
      <xdr:nvSpPr>
        <xdr:cNvPr id="17" name="TextBox 4">
          <a:extLst>
            <a:ext uri="{FF2B5EF4-FFF2-40B4-BE49-F238E27FC236}">
              <a16:creationId xmlns:a16="http://schemas.microsoft.com/office/drawing/2014/main" id="{1E29AD4E-A07E-427F-BF0B-2CABAD2CE957}"/>
            </a:ext>
          </a:extLst>
        </xdr:cNvPr>
        <xdr:cNvSpPr txBox="1"/>
      </xdr:nvSpPr>
      <xdr:spPr>
        <a:xfrm>
          <a:off x="36258953" y="726622"/>
          <a:ext cx="2673103" cy="1042918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AU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Award</a:t>
          </a:r>
          <a:r>
            <a:rPr lang="en-AU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Rates that exceed Agreement Rates from FFPPOA 1 July 2025</a:t>
          </a:r>
          <a:endParaRPr lang="en-AU">
            <a:effectLst/>
          </a:endParaRPr>
        </a:p>
        <a:p>
          <a:pPr eaLnBrk="1" fontAlgn="auto" latinLnBrk="0" hangingPunct="1"/>
          <a:r>
            <a:rPr lang="en-AU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Where the Award Rate exceeds the Agreement</a:t>
          </a:r>
          <a:r>
            <a:rPr lang="en-A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rate, the cell has been marked in green and the rate amended to match the Award Rate from FFPPOA 1 July 2025</a:t>
          </a:r>
          <a:endParaRPr lang="en-AU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AU" b="0"/>
        </a:p>
        <a:p>
          <a:endParaRPr lang="en-AU" sz="1100"/>
        </a:p>
      </xdr:txBody>
    </xdr:sp>
    <xdr:clientData/>
  </xdr:twoCellAnchor>
  <xdr:twoCellAnchor>
    <xdr:from>
      <xdr:col>19</xdr:col>
      <xdr:colOff>340178</xdr:colOff>
      <xdr:row>29</xdr:row>
      <xdr:rowOff>707572</xdr:rowOff>
    </xdr:from>
    <xdr:to>
      <xdr:col>21</xdr:col>
      <xdr:colOff>60531</xdr:colOff>
      <xdr:row>35</xdr:row>
      <xdr:rowOff>140765</xdr:rowOff>
    </xdr:to>
    <xdr:sp macro="" textlink="">
      <xdr:nvSpPr>
        <xdr:cNvPr id="18" name="TextBox 4">
          <a:extLst>
            <a:ext uri="{FF2B5EF4-FFF2-40B4-BE49-F238E27FC236}">
              <a16:creationId xmlns:a16="http://schemas.microsoft.com/office/drawing/2014/main" id="{FAD0DCD1-4E22-4466-9F36-35ED206D2C23}"/>
            </a:ext>
          </a:extLst>
        </xdr:cNvPr>
        <xdr:cNvSpPr txBox="1"/>
      </xdr:nvSpPr>
      <xdr:spPr>
        <a:xfrm>
          <a:off x="36258953" y="1269547"/>
          <a:ext cx="2673103" cy="1042918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AU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Award</a:t>
          </a:r>
          <a:r>
            <a:rPr lang="en-AU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Rates that exceed Agreement Rates from FFPPOA 1 July 2025</a:t>
          </a:r>
          <a:endParaRPr lang="en-AU">
            <a:effectLst/>
          </a:endParaRPr>
        </a:p>
        <a:p>
          <a:pPr eaLnBrk="1" fontAlgn="auto" latinLnBrk="0" hangingPunct="1"/>
          <a:r>
            <a:rPr lang="en-AU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Where the Award Rate exceeds the Agreement</a:t>
          </a:r>
          <a:r>
            <a:rPr lang="en-A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rate, the cell has been marked in green and the rate amended to match the Award Rate from FFPPOA 1 July 2025</a:t>
          </a:r>
          <a:endParaRPr lang="en-AU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AU" b="0"/>
        </a:p>
        <a:p>
          <a:endParaRPr lang="en-AU" sz="1100"/>
        </a:p>
      </xdr:txBody>
    </xdr:sp>
    <xdr:clientData/>
  </xdr:twoCellAnchor>
  <xdr:twoCellAnchor>
    <xdr:from>
      <xdr:col>15</xdr:col>
      <xdr:colOff>488084</xdr:colOff>
      <xdr:row>40</xdr:row>
      <xdr:rowOff>107083</xdr:rowOff>
    </xdr:from>
    <xdr:to>
      <xdr:col>17</xdr:col>
      <xdr:colOff>209289</xdr:colOff>
      <xdr:row>45</xdr:row>
      <xdr:rowOff>159038</xdr:rowOff>
    </xdr:to>
    <xdr:sp macro="" textlink="">
      <xdr:nvSpPr>
        <xdr:cNvPr id="20" name="TextBox 1">
          <a:extLst>
            <a:ext uri="{FF2B5EF4-FFF2-40B4-BE49-F238E27FC236}">
              <a16:creationId xmlns:a16="http://schemas.microsoft.com/office/drawing/2014/main" id="{2FF7BB5F-BACF-472A-B076-C97A42611FE6}"/>
            </a:ext>
          </a:extLst>
        </xdr:cNvPr>
        <xdr:cNvSpPr txBox="1"/>
      </xdr:nvSpPr>
      <xdr:spPr>
        <a:xfrm>
          <a:off x="33463634" y="9279658"/>
          <a:ext cx="2673955" cy="98540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AU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New</a:t>
          </a:r>
          <a:r>
            <a:rPr lang="en-AU" sz="11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Classifications</a:t>
          </a:r>
          <a:endParaRPr lang="en-AU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/>
          <a:r>
            <a:rPr lang="en-AU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Where the Agreement introduces new classifications, these have been marked</a:t>
          </a:r>
          <a:r>
            <a:rPr lang="en-AU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 orange.</a:t>
          </a:r>
          <a:endParaRPr lang="en-AU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AU" b="0"/>
        </a:p>
        <a:p>
          <a:endParaRPr lang="en-AU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353786</xdr:colOff>
      <xdr:row>50</xdr:row>
      <xdr:rowOff>108857</xdr:rowOff>
    </xdr:from>
    <xdr:to>
      <xdr:col>12</xdr:col>
      <xdr:colOff>61634</xdr:colOff>
      <xdr:row>56</xdr:row>
      <xdr:rowOff>12907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902E1524-5D2E-4F68-859D-530BADA259EC}"/>
            </a:ext>
          </a:extLst>
        </xdr:cNvPr>
        <xdr:cNvSpPr txBox="1"/>
      </xdr:nvSpPr>
      <xdr:spPr>
        <a:xfrm>
          <a:off x="13209973" y="26682574"/>
          <a:ext cx="6529010" cy="106694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AU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Shift</a:t>
          </a:r>
          <a:r>
            <a:rPr lang="en-AU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Allowance - Child Psychotherapists</a:t>
          </a:r>
          <a:endParaRPr lang="en-AU">
            <a:effectLst/>
          </a:endParaRPr>
        </a:p>
        <a:p>
          <a:pPr eaLnBrk="1" fontAlgn="auto" latinLnBrk="0" hangingPunct="1"/>
          <a:r>
            <a:rPr lang="en-AU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Child</a:t>
          </a:r>
          <a:r>
            <a:rPr lang="en-A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Psychotherapists will recieve the AHP1 Classification Shift Allowance entitlement from FFPPOA 20 May 2025</a:t>
          </a:r>
          <a:endParaRPr lang="en-AU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AU" b="0"/>
        </a:p>
        <a:p>
          <a:endParaRPr lang="en-AU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619125</xdr:colOff>
      <xdr:row>1</xdr:row>
      <xdr:rowOff>133353</xdr:rowOff>
    </xdr:from>
    <xdr:to>
      <xdr:col>3</xdr:col>
      <xdr:colOff>599815</xdr:colOff>
      <xdr:row>6</xdr:row>
      <xdr:rowOff>22411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6B87C105-4946-404D-AC9D-1DB50989267F}"/>
            </a:ext>
          </a:extLst>
        </xdr:cNvPr>
        <xdr:cNvSpPr txBox="1"/>
      </xdr:nvSpPr>
      <xdr:spPr>
        <a:xfrm>
          <a:off x="9785537" y="312647"/>
          <a:ext cx="2804572" cy="78552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Note:</a:t>
          </a:r>
          <a:r>
            <a:rPr lang="en-AU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These payments are considered ordinary time earnings for the purpose of superannuation calculation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AU" b="0"/>
        </a:p>
        <a:p>
          <a:endParaRPr lang="en-A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S44"/>
  <sheetViews>
    <sheetView tabSelected="1" zoomScale="80" zoomScaleNormal="80" workbookViewId="0">
      <selection activeCell="C9" sqref="C9:E9"/>
    </sheetView>
  </sheetViews>
  <sheetFormatPr defaultRowHeight="15" x14ac:dyDescent="0.25"/>
  <cols>
    <col min="2" max="2" width="9.5703125" customWidth="1"/>
    <col min="3" max="3" width="28.42578125" customWidth="1"/>
    <col min="4" max="4" width="28" customWidth="1"/>
    <col min="8" max="8" width="9.140625" customWidth="1"/>
  </cols>
  <sheetData>
    <row r="1" spans="1:19" x14ac:dyDescent="0.25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8"/>
    </row>
    <row r="2" spans="1:19" x14ac:dyDescent="0.25">
      <c r="A2" s="39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40"/>
    </row>
    <row r="3" spans="1:19" x14ac:dyDescent="0.25">
      <c r="A3" s="39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40"/>
    </row>
    <row r="4" spans="1:19" x14ac:dyDescent="0.25">
      <c r="A4" s="39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40"/>
    </row>
    <row r="5" spans="1:19" x14ac:dyDescent="0.25">
      <c r="A5" s="39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40"/>
    </row>
    <row r="6" spans="1:19" x14ac:dyDescent="0.25">
      <c r="A6" s="39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40"/>
    </row>
    <row r="7" spans="1:19" x14ac:dyDescent="0.25">
      <c r="A7" s="472" t="s">
        <v>0</v>
      </c>
      <c r="B7" s="473"/>
      <c r="C7" s="474">
        <v>880</v>
      </c>
      <c r="D7" s="475"/>
      <c r="E7" s="475"/>
      <c r="F7" s="475"/>
      <c r="G7" s="475"/>
      <c r="H7" s="475"/>
      <c r="I7" s="475"/>
      <c r="J7" s="63"/>
      <c r="K7" s="62"/>
      <c r="L7" s="62"/>
      <c r="M7" s="62"/>
      <c r="N7" s="62"/>
      <c r="O7" s="62"/>
      <c r="P7" s="62"/>
      <c r="Q7" s="62"/>
      <c r="R7" s="62"/>
      <c r="S7" s="40"/>
    </row>
    <row r="8" spans="1:19" x14ac:dyDescent="0.25">
      <c r="A8" s="472" t="s">
        <v>1</v>
      </c>
      <c r="B8" s="473"/>
      <c r="C8" s="476" t="s">
        <v>2</v>
      </c>
      <c r="D8" s="476"/>
      <c r="E8" s="476"/>
      <c r="F8" s="476"/>
      <c r="G8" s="476"/>
      <c r="H8" s="476"/>
      <c r="I8" s="476"/>
      <c r="J8" s="476"/>
      <c r="K8" s="62"/>
      <c r="L8" s="62"/>
      <c r="M8" s="62"/>
      <c r="N8" s="62"/>
      <c r="O8" s="62"/>
      <c r="P8" s="62"/>
      <c r="Q8" s="62"/>
      <c r="R8" s="62"/>
      <c r="S8" s="40"/>
    </row>
    <row r="9" spans="1:19" x14ac:dyDescent="0.25">
      <c r="A9" s="472" t="s">
        <v>3</v>
      </c>
      <c r="B9" s="473"/>
      <c r="C9" s="477">
        <v>46301</v>
      </c>
      <c r="D9" s="478"/>
      <c r="E9" s="475"/>
      <c r="F9" s="63"/>
      <c r="G9" s="63"/>
      <c r="H9" s="63"/>
      <c r="I9" s="63"/>
      <c r="J9" s="63"/>
      <c r="K9" s="62"/>
      <c r="L9" s="62"/>
      <c r="M9" s="62"/>
      <c r="N9" s="62"/>
      <c r="O9" s="62"/>
      <c r="P9" s="62"/>
      <c r="Q9" s="62"/>
      <c r="R9" s="62"/>
      <c r="S9" s="40"/>
    </row>
    <row r="10" spans="1:19" x14ac:dyDescent="0.25">
      <c r="A10" s="470" t="s">
        <v>4</v>
      </c>
      <c r="B10" s="471"/>
      <c r="C10" s="64" t="s">
        <v>5</v>
      </c>
      <c r="D10" s="63"/>
      <c r="E10" s="63"/>
      <c r="F10" s="63"/>
      <c r="G10" s="63"/>
      <c r="H10" s="63"/>
      <c r="I10" s="63"/>
      <c r="J10" s="63"/>
      <c r="K10" s="62"/>
      <c r="L10" s="62"/>
      <c r="M10" s="62"/>
      <c r="N10" s="62"/>
      <c r="O10" s="62"/>
      <c r="P10" s="62"/>
      <c r="Q10" s="62"/>
      <c r="R10" s="62"/>
      <c r="S10" s="40"/>
    </row>
    <row r="11" spans="1:19" x14ac:dyDescent="0.25">
      <c r="A11" s="41"/>
      <c r="B11" s="63"/>
      <c r="C11" s="63"/>
      <c r="D11" s="63"/>
      <c r="E11" s="63"/>
      <c r="F11" s="63"/>
      <c r="G11" s="63"/>
      <c r="H11" s="63"/>
      <c r="I11" s="63"/>
      <c r="J11" s="63"/>
      <c r="K11" s="62"/>
      <c r="L11" s="62"/>
      <c r="M11" s="62"/>
      <c r="N11" s="62"/>
      <c r="O11" s="62"/>
      <c r="P11" s="62"/>
      <c r="Q11" s="62"/>
      <c r="R11" s="62"/>
      <c r="S11" s="40"/>
    </row>
    <row r="12" spans="1:19" x14ac:dyDescent="0.25">
      <c r="A12" s="470" t="s">
        <v>6</v>
      </c>
      <c r="B12" s="471"/>
      <c r="C12" s="64" t="s">
        <v>7</v>
      </c>
      <c r="D12" s="63"/>
      <c r="E12" s="63"/>
      <c r="F12" s="63"/>
      <c r="G12" s="63"/>
      <c r="H12" s="63"/>
      <c r="I12" s="63"/>
      <c r="J12" s="63"/>
      <c r="K12" s="62"/>
      <c r="L12" s="62"/>
      <c r="M12" s="62"/>
      <c r="N12" s="62"/>
      <c r="O12" s="62"/>
      <c r="P12" s="62"/>
      <c r="Q12" s="62"/>
      <c r="R12" s="62"/>
      <c r="S12" s="40"/>
    </row>
    <row r="13" spans="1:19" x14ac:dyDescent="0.25">
      <c r="A13" s="346"/>
      <c r="B13" s="347"/>
      <c r="C13" s="64"/>
      <c r="D13" s="63"/>
      <c r="E13" s="63"/>
      <c r="F13" s="63"/>
      <c r="G13" s="63"/>
      <c r="H13" s="63"/>
      <c r="I13" s="63"/>
      <c r="J13" s="63"/>
      <c r="K13" s="62"/>
      <c r="L13" s="62"/>
      <c r="M13" s="62"/>
      <c r="N13" s="62"/>
      <c r="O13" s="62"/>
      <c r="P13" s="62"/>
      <c r="Q13" s="62"/>
      <c r="R13" s="62"/>
      <c r="S13" s="40"/>
    </row>
    <row r="14" spans="1:19" x14ac:dyDescent="0.25">
      <c r="A14" s="470" t="s">
        <v>6</v>
      </c>
      <c r="B14" s="471"/>
      <c r="C14" s="64" t="s">
        <v>8</v>
      </c>
      <c r="D14" s="63"/>
      <c r="E14" s="63"/>
      <c r="F14" s="63"/>
      <c r="G14" s="63"/>
      <c r="H14" s="63"/>
      <c r="I14" s="63"/>
      <c r="J14" s="63"/>
      <c r="K14" s="62"/>
      <c r="L14" s="62"/>
      <c r="M14" s="62"/>
      <c r="N14" s="62"/>
      <c r="O14" s="62"/>
      <c r="P14" s="62"/>
      <c r="Q14" s="62"/>
      <c r="R14" s="62"/>
      <c r="S14" s="40"/>
    </row>
    <row r="15" spans="1:19" x14ac:dyDescent="0.25">
      <c r="A15" s="346"/>
      <c r="B15" s="347"/>
      <c r="C15" s="64"/>
      <c r="D15" s="63"/>
      <c r="E15" s="63"/>
      <c r="F15" s="63"/>
      <c r="G15" s="63"/>
      <c r="H15" s="63"/>
      <c r="I15" s="63"/>
      <c r="J15" s="63"/>
      <c r="K15" s="62"/>
      <c r="L15" s="62"/>
      <c r="M15" s="62"/>
      <c r="N15" s="62"/>
      <c r="O15" s="62"/>
      <c r="P15" s="62"/>
      <c r="Q15" s="62"/>
      <c r="R15" s="62"/>
      <c r="S15" s="40"/>
    </row>
    <row r="16" spans="1:19" x14ac:dyDescent="0.25">
      <c r="A16" s="470" t="s">
        <v>9</v>
      </c>
      <c r="B16" s="471"/>
      <c r="C16" s="64" t="s">
        <v>10</v>
      </c>
      <c r="D16" s="63"/>
      <c r="E16" s="63"/>
      <c r="F16" s="63"/>
      <c r="G16" s="63"/>
      <c r="H16" s="63"/>
      <c r="I16" s="63"/>
      <c r="J16" s="63"/>
      <c r="K16" s="62"/>
      <c r="L16" s="62"/>
      <c r="M16" s="62"/>
      <c r="N16" s="62"/>
      <c r="O16" s="62"/>
      <c r="P16" s="62"/>
      <c r="Q16" s="62"/>
      <c r="R16" s="62"/>
      <c r="S16" s="40"/>
    </row>
    <row r="17" spans="1:19" x14ac:dyDescent="0.25">
      <c r="A17" s="41"/>
      <c r="B17" s="63"/>
      <c r="C17" s="63"/>
      <c r="D17" s="63"/>
      <c r="E17" s="63"/>
      <c r="F17" s="63"/>
      <c r="G17" s="63"/>
      <c r="H17" s="63"/>
      <c r="I17" s="63"/>
      <c r="J17" s="63"/>
      <c r="K17" s="62"/>
      <c r="L17" s="62"/>
      <c r="M17" s="62"/>
      <c r="N17" s="62"/>
      <c r="O17" s="62"/>
      <c r="P17" s="62"/>
      <c r="Q17" s="62"/>
      <c r="R17" s="62"/>
      <c r="S17" s="40"/>
    </row>
    <row r="18" spans="1:19" x14ac:dyDescent="0.25">
      <c r="A18" s="470" t="s">
        <v>11</v>
      </c>
      <c r="B18" s="471"/>
      <c r="C18" s="64" t="s">
        <v>12</v>
      </c>
      <c r="D18" s="63"/>
      <c r="E18" s="63"/>
      <c r="F18" s="63"/>
      <c r="G18" s="63"/>
      <c r="H18" s="63"/>
      <c r="I18" s="63"/>
      <c r="J18" s="63"/>
      <c r="K18" s="62"/>
      <c r="L18" s="62"/>
      <c r="M18" s="62"/>
      <c r="N18" s="62"/>
      <c r="O18" s="62"/>
      <c r="P18" s="62"/>
      <c r="Q18" s="62"/>
      <c r="R18" s="62"/>
      <c r="S18" s="40"/>
    </row>
    <row r="19" spans="1:19" x14ac:dyDescent="0.25">
      <c r="A19" s="41"/>
      <c r="B19" s="63"/>
      <c r="C19" s="63"/>
      <c r="D19" s="63"/>
      <c r="E19" s="63"/>
      <c r="F19" s="63"/>
      <c r="G19" s="63"/>
      <c r="H19" s="63"/>
      <c r="I19" s="63"/>
      <c r="J19" s="63"/>
      <c r="K19" s="62"/>
      <c r="L19" s="62"/>
      <c r="M19" s="62"/>
      <c r="N19" s="62"/>
      <c r="O19" s="62"/>
      <c r="P19" s="62"/>
      <c r="Q19" s="62"/>
      <c r="R19" s="62"/>
      <c r="S19" s="40"/>
    </row>
    <row r="20" spans="1:19" x14ac:dyDescent="0.25">
      <c r="A20" s="470" t="s">
        <v>13</v>
      </c>
      <c r="B20" s="471"/>
      <c r="C20" s="63"/>
      <c r="D20" s="63"/>
      <c r="E20" s="63"/>
      <c r="F20" s="63"/>
      <c r="G20" s="63"/>
      <c r="H20" s="63"/>
      <c r="I20" s="63"/>
      <c r="J20" s="63"/>
      <c r="K20" s="62"/>
      <c r="L20" s="62"/>
      <c r="M20" s="62"/>
      <c r="N20" s="62"/>
      <c r="O20" s="62"/>
      <c r="P20" s="62"/>
      <c r="Q20" s="62"/>
      <c r="R20" s="62"/>
      <c r="S20" s="40"/>
    </row>
    <row r="21" spans="1:19" x14ac:dyDescent="0.25">
      <c r="A21" s="346"/>
      <c r="B21" s="347"/>
      <c r="C21" s="6" t="s">
        <v>14</v>
      </c>
      <c r="D21" s="63" t="s">
        <v>15</v>
      </c>
      <c r="E21" s="63"/>
      <c r="F21" s="63"/>
      <c r="G21" s="63"/>
      <c r="H21" s="63"/>
      <c r="I21" s="63"/>
      <c r="J21" s="63"/>
      <c r="K21" s="62"/>
      <c r="L21" s="62"/>
      <c r="M21" s="62"/>
      <c r="N21" s="62"/>
      <c r="O21" s="62"/>
      <c r="P21" s="62"/>
      <c r="Q21" s="62"/>
      <c r="R21" s="62"/>
      <c r="S21" s="40"/>
    </row>
    <row r="22" spans="1:19" x14ac:dyDescent="0.25">
      <c r="A22" s="346"/>
      <c r="B22" s="347"/>
      <c r="C22" s="65" t="s">
        <v>16</v>
      </c>
      <c r="D22" s="63" t="s">
        <v>17</v>
      </c>
      <c r="E22" s="63"/>
      <c r="F22" s="63"/>
      <c r="G22" s="63"/>
      <c r="H22" s="62"/>
      <c r="I22" s="62"/>
      <c r="J22" s="63"/>
      <c r="K22" s="62"/>
      <c r="L22" s="62"/>
      <c r="M22" s="62"/>
      <c r="N22" s="62"/>
      <c r="O22" s="62"/>
      <c r="P22" s="62"/>
      <c r="Q22" s="62"/>
      <c r="R22" s="62"/>
      <c r="S22" s="40"/>
    </row>
    <row r="23" spans="1:19" x14ac:dyDescent="0.25">
      <c r="A23" s="346"/>
      <c r="B23" s="347"/>
      <c r="C23" s="64"/>
      <c r="D23" s="63"/>
      <c r="E23" s="63"/>
      <c r="F23" s="63"/>
      <c r="G23" s="63"/>
      <c r="H23" s="62"/>
      <c r="I23" s="62"/>
      <c r="J23" s="63"/>
      <c r="K23" s="62"/>
      <c r="L23" s="62"/>
      <c r="M23" s="62"/>
      <c r="N23" s="62"/>
      <c r="O23" s="62"/>
      <c r="P23" s="62"/>
      <c r="Q23" s="62"/>
      <c r="R23" s="62"/>
      <c r="S23" s="40"/>
    </row>
    <row r="24" spans="1:19" x14ac:dyDescent="0.25">
      <c r="A24" s="346"/>
      <c r="B24" s="347"/>
      <c r="C24" s="64"/>
      <c r="D24" s="63"/>
      <c r="E24" s="63"/>
      <c r="F24" s="63"/>
      <c r="G24" s="63"/>
      <c r="H24" s="62"/>
      <c r="I24" s="62"/>
      <c r="J24" s="63"/>
      <c r="K24" s="62"/>
      <c r="L24" s="62"/>
      <c r="M24" s="62"/>
      <c r="N24" s="62"/>
      <c r="O24" s="62"/>
      <c r="P24" s="62"/>
      <c r="Q24" s="62"/>
      <c r="R24" s="62"/>
      <c r="S24" s="40"/>
    </row>
    <row r="25" spans="1:19" x14ac:dyDescent="0.25">
      <c r="A25" s="346"/>
      <c r="B25" s="347"/>
      <c r="C25" s="64"/>
      <c r="D25" s="63"/>
      <c r="E25" s="63"/>
      <c r="F25" s="63"/>
      <c r="G25" s="63"/>
      <c r="H25" s="62"/>
      <c r="I25" s="63"/>
      <c r="J25" s="63"/>
      <c r="K25" s="62"/>
      <c r="L25" s="62"/>
      <c r="M25" s="62"/>
      <c r="N25" s="62"/>
      <c r="O25" s="62"/>
      <c r="P25" s="62"/>
      <c r="Q25" s="62"/>
      <c r="R25" s="62"/>
      <c r="S25" s="40"/>
    </row>
    <row r="26" spans="1:19" x14ac:dyDescent="0.25">
      <c r="A26" s="346"/>
      <c r="B26" s="347"/>
      <c r="C26" s="64"/>
      <c r="D26" s="63"/>
      <c r="E26" s="63"/>
      <c r="F26" s="63"/>
      <c r="G26" s="63"/>
      <c r="H26" s="62"/>
      <c r="I26" s="62"/>
      <c r="J26" s="63"/>
      <c r="K26" s="62"/>
      <c r="L26" s="62"/>
      <c r="M26" s="62"/>
      <c r="N26" s="62"/>
      <c r="O26" s="62"/>
      <c r="P26" s="62"/>
      <c r="Q26" s="62"/>
      <c r="R26" s="62"/>
      <c r="S26" s="40"/>
    </row>
    <row r="27" spans="1:19" x14ac:dyDescent="0.25">
      <c r="A27" s="334" t="s">
        <v>18</v>
      </c>
      <c r="B27" s="347"/>
      <c r="C27" s="64"/>
      <c r="D27" s="63"/>
      <c r="E27" s="63"/>
      <c r="F27" s="63"/>
      <c r="G27" s="63"/>
      <c r="H27" s="62"/>
      <c r="I27" s="62"/>
      <c r="J27" s="63"/>
      <c r="K27" s="62"/>
      <c r="L27" s="62"/>
      <c r="M27" s="62"/>
      <c r="N27" s="62"/>
      <c r="O27" s="62"/>
      <c r="P27" s="62"/>
      <c r="Q27" s="62"/>
      <c r="R27" s="62"/>
      <c r="S27" s="40"/>
    </row>
    <row r="28" spans="1:19" x14ac:dyDescent="0.25">
      <c r="A28" s="346"/>
      <c r="B28" s="347"/>
      <c r="C28" s="64"/>
      <c r="D28" s="63"/>
      <c r="E28" s="63"/>
      <c r="F28" s="63"/>
      <c r="G28" s="63"/>
      <c r="H28" s="62"/>
      <c r="I28" s="62"/>
      <c r="J28" s="63"/>
      <c r="K28" s="62"/>
      <c r="L28" s="62"/>
      <c r="M28" s="62"/>
      <c r="N28" s="62"/>
      <c r="O28" s="62"/>
      <c r="P28" s="62"/>
      <c r="Q28" s="62"/>
      <c r="R28" s="62"/>
      <c r="S28" s="40"/>
    </row>
    <row r="29" spans="1:19" x14ac:dyDescent="0.25">
      <c r="A29" s="346"/>
      <c r="B29" s="347"/>
      <c r="C29" s="64"/>
      <c r="D29" s="63"/>
      <c r="E29" s="63"/>
      <c r="F29" s="63"/>
      <c r="G29" s="63"/>
      <c r="H29" s="62"/>
      <c r="I29" s="62"/>
      <c r="J29" s="63"/>
      <c r="K29" s="62"/>
      <c r="L29" s="62"/>
      <c r="M29" s="62"/>
      <c r="N29" s="62"/>
      <c r="O29" s="62"/>
      <c r="P29" s="62"/>
      <c r="Q29" s="62"/>
      <c r="R29" s="62"/>
      <c r="S29" s="40"/>
    </row>
    <row r="30" spans="1:19" x14ac:dyDescent="0.25">
      <c r="A30" s="346"/>
      <c r="B30" s="347"/>
      <c r="C30" s="64"/>
      <c r="D30" s="63"/>
      <c r="E30" s="63"/>
      <c r="F30" s="63"/>
      <c r="G30" s="63"/>
      <c r="H30" s="62"/>
      <c r="I30" s="62"/>
      <c r="J30" s="63"/>
      <c r="K30" s="62"/>
      <c r="L30" s="62"/>
      <c r="M30" s="62"/>
      <c r="N30" s="62"/>
      <c r="O30" s="62"/>
      <c r="P30" s="62"/>
      <c r="Q30" s="62"/>
      <c r="R30" s="62"/>
      <c r="S30" s="40"/>
    </row>
    <row r="31" spans="1:19" x14ac:dyDescent="0.25">
      <c r="A31" s="346"/>
      <c r="B31" s="347"/>
      <c r="C31" s="62"/>
      <c r="D31" s="62"/>
      <c r="E31" s="62"/>
      <c r="F31" s="62"/>
      <c r="G31" s="62"/>
      <c r="H31" s="62"/>
      <c r="I31" s="62"/>
      <c r="J31" s="63"/>
      <c r="K31" s="62"/>
      <c r="L31" s="62"/>
      <c r="M31" s="62"/>
      <c r="N31" s="62"/>
      <c r="O31" s="62"/>
      <c r="P31" s="62"/>
      <c r="Q31" s="62"/>
      <c r="R31" s="62"/>
      <c r="S31" s="40"/>
    </row>
    <row r="32" spans="1:19" x14ac:dyDescent="0.25">
      <c r="A32" s="346"/>
      <c r="B32" s="347"/>
      <c r="C32" s="62"/>
      <c r="D32" s="62"/>
      <c r="E32" s="62"/>
      <c r="F32" s="62"/>
      <c r="G32" s="62"/>
      <c r="H32" s="62"/>
      <c r="I32" s="62"/>
      <c r="J32" s="63"/>
      <c r="K32" s="62"/>
      <c r="L32" s="62"/>
      <c r="M32" s="62"/>
      <c r="N32" s="62"/>
      <c r="O32" s="62"/>
      <c r="P32" s="62"/>
      <c r="Q32" s="62"/>
      <c r="R32" s="62"/>
      <c r="S32" s="40"/>
    </row>
    <row r="33" spans="1:19" x14ac:dyDescent="0.25">
      <c r="A33" s="346"/>
      <c r="B33" s="347"/>
      <c r="C33" s="62"/>
      <c r="D33" s="62"/>
      <c r="E33" s="62"/>
      <c r="F33" s="62"/>
      <c r="G33" s="62"/>
      <c r="H33" s="62"/>
      <c r="I33" s="62"/>
      <c r="J33" s="63"/>
      <c r="K33" s="62"/>
      <c r="L33" s="62"/>
      <c r="M33" s="62"/>
      <c r="N33" s="62"/>
      <c r="O33" s="62"/>
      <c r="P33" s="62"/>
      <c r="Q33" s="62"/>
      <c r="R33" s="62"/>
      <c r="S33" s="40"/>
    </row>
    <row r="34" spans="1:19" x14ac:dyDescent="0.25">
      <c r="A34" s="346"/>
      <c r="B34" s="347"/>
      <c r="C34" s="62"/>
      <c r="D34" s="62"/>
      <c r="E34" s="62"/>
      <c r="F34" s="62"/>
      <c r="G34" s="62"/>
      <c r="H34" s="62"/>
      <c r="I34" s="62"/>
      <c r="J34" s="63"/>
      <c r="K34" s="62"/>
      <c r="L34" s="62"/>
      <c r="M34" s="62"/>
      <c r="N34" s="62"/>
      <c r="O34" s="62"/>
      <c r="P34" s="62"/>
      <c r="Q34" s="62"/>
      <c r="R34" s="62"/>
      <c r="S34" s="40"/>
    </row>
    <row r="35" spans="1:19" ht="15.75" thickBot="1" x14ac:dyDescent="0.3">
      <c r="A35" s="68"/>
      <c r="B35" s="69"/>
      <c r="C35" s="70"/>
      <c r="D35" s="70"/>
      <c r="E35" s="71"/>
      <c r="F35" s="71"/>
      <c r="G35" s="71"/>
      <c r="H35" s="70"/>
      <c r="I35" s="70"/>
      <c r="J35" s="71"/>
      <c r="K35" s="70"/>
      <c r="L35" s="70"/>
      <c r="M35" s="70"/>
      <c r="N35" s="70"/>
      <c r="O35" s="70"/>
      <c r="P35" s="70"/>
      <c r="Q35" s="70"/>
      <c r="R35" s="70"/>
      <c r="S35" s="72"/>
    </row>
    <row r="36" spans="1:19" x14ac:dyDescent="0.25">
      <c r="A36" s="2"/>
      <c r="B36" s="3"/>
      <c r="E36" s="1"/>
      <c r="F36" s="1"/>
      <c r="G36" s="1"/>
      <c r="J36" s="1"/>
    </row>
    <row r="37" spans="1:19" x14ac:dyDescent="0.25">
      <c r="A37" s="2"/>
      <c r="B37" s="3"/>
      <c r="E37" s="1"/>
      <c r="F37" s="1"/>
      <c r="G37" s="1"/>
    </row>
    <row r="38" spans="1:19" x14ac:dyDescent="0.25">
      <c r="A38" s="2"/>
      <c r="B38" s="3"/>
      <c r="E38" s="1"/>
      <c r="F38" s="1"/>
      <c r="G38" s="1"/>
      <c r="J38" s="1"/>
    </row>
    <row r="39" spans="1:19" x14ac:dyDescent="0.25">
      <c r="A39" s="2"/>
      <c r="B39" s="3"/>
      <c r="E39" s="1"/>
      <c r="F39" s="1"/>
      <c r="G39" s="1"/>
      <c r="I39" s="1"/>
      <c r="J39" s="1"/>
    </row>
    <row r="40" spans="1:19" x14ac:dyDescent="0.25">
      <c r="A40" s="2"/>
      <c r="B40" s="3"/>
      <c r="E40" s="1"/>
      <c r="F40" s="1"/>
      <c r="G40" s="1"/>
      <c r="J40" s="1"/>
    </row>
    <row r="41" spans="1:19" x14ac:dyDescent="0.25">
      <c r="A41" s="2"/>
      <c r="B41" s="3"/>
      <c r="E41" s="1"/>
      <c r="F41" s="1"/>
      <c r="G41" s="1"/>
      <c r="J41" s="1"/>
    </row>
    <row r="42" spans="1:19" x14ac:dyDescent="0.25">
      <c r="A42" s="2"/>
      <c r="B42" s="3"/>
      <c r="E42" s="1"/>
      <c r="F42" s="1"/>
      <c r="G42" s="1"/>
      <c r="J42" s="1"/>
    </row>
    <row r="43" spans="1:19" x14ac:dyDescent="0.25">
      <c r="A43" s="2"/>
      <c r="B43" s="3"/>
      <c r="E43" s="1"/>
      <c r="F43" s="1"/>
      <c r="G43" s="1"/>
      <c r="J43" s="1"/>
    </row>
    <row r="44" spans="1:19" x14ac:dyDescent="0.25">
      <c r="A44" s="2"/>
      <c r="B44" s="3"/>
      <c r="C44" s="1"/>
      <c r="D44" s="1"/>
      <c r="E44" s="1"/>
      <c r="F44" s="1"/>
      <c r="G44" s="1"/>
      <c r="H44" s="6"/>
      <c r="I44" s="1"/>
      <c r="J44" s="1"/>
    </row>
  </sheetData>
  <sheetProtection sheet="1" objects="1" scenarios="1"/>
  <sortState ref="H24:H32">
    <sortCondition ref="H24:H32"/>
  </sortState>
  <mergeCells count="12">
    <mergeCell ref="A7:B7"/>
    <mergeCell ref="C7:I7"/>
    <mergeCell ref="A8:B8"/>
    <mergeCell ref="C8:J8"/>
    <mergeCell ref="A9:B9"/>
    <mergeCell ref="C9:E9"/>
    <mergeCell ref="A10:B10"/>
    <mergeCell ref="A12:B12"/>
    <mergeCell ref="A16:B16"/>
    <mergeCell ref="A18:B18"/>
    <mergeCell ref="A20:B20"/>
    <mergeCell ref="A14:B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X93"/>
  <sheetViews>
    <sheetView topLeftCell="B1" zoomScale="110" zoomScaleNormal="110" workbookViewId="0">
      <pane ySplit="1" topLeftCell="A2" activePane="bottomLeft" state="frozen"/>
      <selection activeCell="A95" sqref="A95"/>
      <selection pane="bottomLeft" activeCell="G1" sqref="G1"/>
    </sheetView>
  </sheetViews>
  <sheetFormatPr defaultColWidth="9.140625" defaultRowHeight="15" x14ac:dyDescent="0.25"/>
  <cols>
    <col min="1" max="1" width="58.85546875" style="1" customWidth="1"/>
    <col min="2" max="2" width="25.140625" style="1" customWidth="1"/>
    <col min="3" max="3" width="21.140625" style="44" customWidth="1"/>
    <col min="4" max="4" width="21.140625" style="82" customWidth="1"/>
    <col min="5" max="7" width="20.28515625" style="35" customWidth="1"/>
    <col min="8" max="13" width="41.42578125" style="35" customWidth="1"/>
    <col min="14" max="14" width="54.85546875" style="1" hidden="1" customWidth="1"/>
    <col min="15" max="15" width="18.140625" style="67" hidden="1" customWidth="1"/>
    <col min="16" max="16" width="25.140625" style="67" hidden="1" customWidth="1"/>
    <col min="17" max="17" width="16.42578125" style="1" hidden="1" customWidth="1"/>
    <col min="18" max="18" width="54.85546875" style="1" hidden="1" customWidth="1"/>
    <col min="19" max="19" width="18.140625" style="1" hidden="1" customWidth="1"/>
    <col min="20" max="20" width="25.140625" style="1" hidden="1" customWidth="1"/>
    <col min="21" max="21" width="16.42578125" style="1" hidden="1" customWidth="1"/>
    <col min="22" max="22" width="22.85546875" style="1" customWidth="1"/>
    <col min="23" max="23" width="21.42578125" style="1" customWidth="1"/>
    <col min="24" max="24" width="18.42578125" style="1" customWidth="1"/>
    <col min="25" max="25" width="26.140625" style="1" customWidth="1"/>
    <col min="26" max="16384" width="9.140625" style="1"/>
  </cols>
  <sheetData>
    <row r="1" spans="1:21" s="351" customFormat="1" ht="75" x14ac:dyDescent="0.25">
      <c r="A1" s="349" t="s">
        <v>19</v>
      </c>
      <c r="B1" s="10" t="s">
        <v>20</v>
      </c>
      <c r="C1" s="143" t="s">
        <v>21</v>
      </c>
      <c r="D1" s="10" t="s">
        <v>22</v>
      </c>
      <c r="E1" s="10" t="s">
        <v>23</v>
      </c>
      <c r="F1" s="10" t="s">
        <v>24</v>
      </c>
      <c r="G1" s="350" t="s">
        <v>25</v>
      </c>
      <c r="H1" s="350" t="s">
        <v>26</v>
      </c>
      <c r="I1" s="10" t="s">
        <v>27</v>
      </c>
      <c r="J1" s="10" t="s">
        <v>28</v>
      </c>
      <c r="K1" s="350" t="s">
        <v>29</v>
      </c>
      <c r="L1" s="10" t="s">
        <v>30</v>
      </c>
      <c r="M1" s="350" t="s">
        <v>31</v>
      </c>
      <c r="N1" s="12" t="s">
        <v>32</v>
      </c>
      <c r="O1" s="58" t="s">
        <v>33</v>
      </c>
      <c r="P1" s="58" t="s">
        <v>34</v>
      </c>
      <c r="Q1" s="12" t="s">
        <v>35</v>
      </c>
      <c r="R1" s="144" t="s">
        <v>36</v>
      </c>
      <c r="S1" s="144" t="s">
        <v>37</v>
      </c>
      <c r="T1" s="144" t="s">
        <v>34</v>
      </c>
      <c r="U1" s="144" t="s">
        <v>35</v>
      </c>
    </row>
    <row r="2" spans="1:21" x14ac:dyDescent="0.25">
      <c r="A2" s="45" t="s">
        <v>38</v>
      </c>
      <c r="B2" s="45"/>
      <c r="C2" s="83"/>
      <c r="D2" s="141"/>
      <c r="E2" s="137"/>
      <c r="F2" s="137"/>
      <c r="G2" s="137"/>
      <c r="H2" s="137"/>
      <c r="I2" s="137"/>
      <c r="J2" s="137"/>
      <c r="K2" s="137"/>
      <c r="L2" s="137"/>
      <c r="M2" s="137"/>
      <c r="N2" s="83"/>
      <c r="O2" s="80"/>
      <c r="P2" s="80"/>
      <c r="Q2" s="83"/>
      <c r="R2" s="83"/>
      <c r="S2" s="83"/>
      <c r="T2" s="83"/>
      <c r="U2" s="83"/>
    </row>
    <row r="3" spans="1:21" x14ac:dyDescent="0.25">
      <c r="A3" s="24" t="s">
        <v>39</v>
      </c>
      <c r="B3" s="9" t="s">
        <v>40</v>
      </c>
      <c r="C3" s="79"/>
      <c r="D3" s="77">
        <v>1281</v>
      </c>
      <c r="E3" s="79"/>
      <c r="F3" s="77">
        <v>1281</v>
      </c>
      <c r="G3" s="77">
        <v>1319.5</v>
      </c>
      <c r="H3" s="79"/>
      <c r="I3" s="77">
        <v>1319.5</v>
      </c>
      <c r="J3" s="77">
        <v>1359.1</v>
      </c>
      <c r="K3" s="79"/>
      <c r="L3" s="77">
        <v>1359.1</v>
      </c>
      <c r="M3" s="79"/>
      <c r="N3" s="79"/>
      <c r="O3" s="84"/>
      <c r="P3" s="84"/>
      <c r="Q3" s="79"/>
      <c r="R3" s="79"/>
      <c r="S3" s="79"/>
      <c r="T3" s="79"/>
      <c r="U3" s="79"/>
    </row>
    <row r="4" spans="1:21" x14ac:dyDescent="0.25">
      <c r="A4" s="45" t="s">
        <v>41</v>
      </c>
      <c r="B4" s="45"/>
      <c r="C4" s="83"/>
      <c r="D4" s="141"/>
      <c r="E4" s="137"/>
      <c r="F4" s="137"/>
      <c r="G4" s="137"/>
      <c r="H4" s="137"/>
      <c r="I4" s="137"/>
      <c r="J4" s="137"/>
      <c r="K4" s="137"/>
      <c r="L4" s="137"/>
      <c r="M4" s="137"/>
      <c r="N4" s="83"/>
      <c r="O4" s="80"/>
      <c r="P4" s="80"/>
      <c r="Q4" s="83"/>
      <c r="R4" s="83"/>
      <c r="S4" s="83"/>
      <c r="T4" s="83"/>
      <c r="U4" s="83"/>
    </row>
    <row r="5" spans="1:21" x14ac:dyDescent="0.25">
      <c r="A5" s="24" t="s">
        <v>42</v>
      </c>
      <c r="B5" s="9" t="s">
        <v>43</v>
      </c>
      <c r="C5" s="79"/>
      <c r="D5" s="77">
        <v>1053.8960000000002</v>
      </c>
      <c r="E5" s="79"/>
      <c r="F5" s="77">
        <v>1066.5</v>
      </c>
      <c r="G5" s="77">
        <v>1098.5</v>
      </c>
      <c r="H5" s="79"/>
      <c r="I5" s="77">
        <v>1110.5999999999999</v>
      </c>
      <c r="J5" s="77">
        <v>1143.9000000000001</v>
      </c>
      <c r="K5" s="79"/>
      <c r="L5" s="77">
        <v>1251.4000000000001</v>
      </c>
      <c r="M5" s="79"/>
      <c r="N5" s="79"/>
      <c r="O5" s="84"/>
      <c r="P5" s="84"/>
      <c r="Q5" s="79"/>
      <c r="R5" s="79"/>
      <c r="S5" s="79"/>
      <c r="T5" s="79"/>
      <c r="U5" s="79"/>
    </row>
    <row r="6" spans="1:21" x14ac:dyDescent="0.25">
      <c r="A6" s="24" t="s">
        <v>44</v>
      </c>
      <c r="B6" s="9" t="s">
        <v>45</v>
      </c>
      <c r="C6" s="79"/>
      <c r="D6" s="77">
        <v>1124.7</v>
      </c>
      <c r="E6" s="79"/>
      <c r="F6" s="77">
        <v>1138.1964</v>
      </c>
      <c r="G6" s="77">
        <v>1172.3</v>
      </c>
      <c r="H6" s="79"/>
      <c r="I6" s="77">
        <v>1185.2</v>
      </c>
      <c r="J6" s="77">
        <v>1220.8</v>
      </c>
      <c r="K6" s="79"/>
      <c r="L6" s="77">
        <v>1335.6</v>
      </c>
      <c r="M6" s="79"/>
      <c r="N6" s="79"/>
      <c r="O6" s="84"/>
      <c r="P6" s="84"/>
      <c r="Q6" s="79"/>
      <c r="R6" s="79"/>
      <c r="S6" s="79"/>
      <c r="T6" s="79"/>
      <c r="U6" s="79"/>
    </row>
    <row r="7" spans="1:21" x14ac:dyDescent="0.25">
      <c r="A7" s="24" t="s">
        <v>46</v>
      </c>
      <c r="B7" s="9" t="s">
        <v>47</v>
      </c>
      <c r="C7" s="79"/>
      <c r="D7" s="77">
        <v>1193.9000000000001</v>
      </c>
      <c r="E7" s="79"/>
      <c r="F7" s="77">
        <v>1208.2</v>
      </c>
      <c r="G7" s="77">
        <v>1244.5</v>
      </c>
      <c r="H7" s="79"/>
      <c r="I7" s="77">
        <v>1258.2</v>
      </c>
      <c r="J7" s="77">
        <v>1296</v>
      </c>
      <c r="K7" s="79"/>
      <c r="L7" s="77">
        <v>1417.8</v>
      </c>
      <c r="M7" s="79"/>
      <c r="N7" s="79"/>
      <c r="O7" s="84"/>
      <c r="P7" s="84"/>
      <c r="Q7" s="79"/>
      <c r="R7" s="79"/>
      <c r="S7" s="79"/>
      <c r="T7" s="79"/>
      <c r="U7" s="79"/>
    </row>
    <row r="8" spans="1:21" x14ac:dyDescent="0.25">
      <c r="A8" s="45" t="s">
        <v>48</v>
      </c>
      <c r="B8" s="45"/>
      <c r="C8" s="83"/>
      <c r="D8" s="141"/>
      <c r="E8" s="137"/>
      <c r="F8" s="137"/>
      <c r="G8" s="137"/>
      <c r="H8" s="137"/>
      <c r="I8" s="137"/>
      <c r="J8" s="137"/>
      <c r="K8" s="137"/>
      <c r="L8" s="137"/>
      <c r="M8" s="137"/>
      <c r="N8" s="83"/>
      <c r="O8" s="80"/>
      <c r="P8" s="80"/>
      <c r="Q8" s="83"/>
      <c r="R8" s="83"/>
      <c r="S8" s="83"/>
      <c r="T8" s="83"/>
      <c r="U8" s="83"/>
    </row>
    <row r="9" spans="1:21" x14ac:dyDescent="0.25">
      <c r="A9" s="25" t="s">
        <v>49</v>
      </c>
      <c r="B9" s="9" t="s">
        <v>50</v>
      </c>
      <c r="C9" s="79"/>
      <c r="D9" s="77">
        <v>1571.8</v>
      </c>
      <c r="E9" s="79"/>
      <c r="F9" s="77">
        <v>1571.8</v>
      </c>
      <c r="G9" s="77">
        <v>1619</v>
      </c>
      <c r="H9" s="79"/>
      <c r="I9" s="77">
        <v>1619</v>
      </c>
      <c r="J9" s="77">
        <v>1667.6</v>
      </c>
      <c r="K9" s="79"/>
      <c r="L9" s="77">
        <v>1667.6</v>
      </c>
      <c r="M9" s="79"/>
      <c r="N9" s="26" t="str">
        <f>'Award Table'!A64</f>
        <v>Registered Nurse - other than aged care - Level 1 - Masters degree</v>
      </c>
      <c r="O9" s="59">
        <f>'Award Table'!B64</f>
        <v>1272.7</v>
      </c>
      <c r="P9" s="33">
        <f>G9-O9</f>
        <v>346.29999999999995</v>
      </c>
      <c r="Q9" s="86">
        <f>(G9-O9)/G9</f>
        <v>0.21389746757257563</v>
      </c>
      <c r="R9" s="26" t="s">
        <v>51</v>
      </c>
      <c r="S9" s="18">
        <f>'Award Table'!E59</f>
        <v>1515.2</v>
      </c>
      <c r="T9" s="18">
        <f>G9-S9</f>
        <v>103.79999999999995</v>
      </c>
      <c r="U9" s="87">
        <f>(G9-S9)/G9</f>
        <v>6.4113650401482369E-2</v>
      </c>
    </row>
    <row r="10" spans="1:21" hidden="1" x14ac:dyDescent="0.25">
      <c r="A10" s="75" t="s">
        <v>52</v>
      </c>
      <c r="B10" s="9" t="s">
        <v>50</v>
      </c>
      <c r="C10" s="79"/>
      <c r="D10" s="21"/>
      <c r="E10" s="79"/>
      <c r="F10" s="79"/>
      <c r="G10" s="79"/>
      <c r="H10" s="79"/>
      <c r="I10" s="79"/>
      <c r="J10" s="79"/>
      <c r="K10" s="79"/>
      <c r="L10" s="79"/>
      <c r="M10" s="79"/>
      <c r="N10" s="26" t="s">
        <v>53</v>
      </c>
      <c r="O10" s="59">
        <f>'Award Table'!B62</f>
        <v>1230.4000000000001</v>
      </c>
      <c r="P10" s="33">
        <f>D10-O10</f>
        <v>-1230.4000000000001</v>
      </c>
      <c r="Q10" s="86" t="e">
        <f>(#REF!-O10)/#REF!</f>
        <v>#REF!</v>
      </c>
      <c r="R10" s="26" t="s">
        <v>53</v>
      </c>
      <c r="S10" s="18">
        <f>'Award Table'!E60</f>
        <v>1592.1</v>
      </c>
      <c r="T10" s="18">
        <f t="shared" ref="T10:T42" si="0">G10-S10</f>
        <v>-1592.1</v>
      </c>
      <c r="U10" s="87" t="e">
        <f t="shared" ref="U10:U42" si="1">(G10-S10)/G10</f>
        <v>#DIV/0!</v>
      </c>
    </row>
    <row r="11" spans="1:21" hidden="1" x14ac:dyDescent="0.25">
      <c r="A11" s="75" t="s">
        <v>54</v>
      </c>
      <c r="B11" s="9" t="s">
        <v>50</v>
      </c>
      <c r="C11" s="79"/>
      <c r="D11" s="21"/>
      <c r="E11" s="79"/>
      <c r="F11" s="79"/>
      <c r="G11" s="79"/>
      <c r="H11" s="79"/>
      <c r="I11" s="79"/>
      <c r="J11" s="79"/>
      <c r="K11" s="79"/>
      <c r="L11" s="79"/>
      <c r="M11" s="79"/>
      <c r="N11" s="26" t="s">
        <v>55</v>
      </c>
      <c r="O11" s="59">
        <f>'Award Table'!B64</f>
        <v>1272.7</v>
      </c>
      <c r="P11" s="33">
        <f>D11-O11</f>
        <v>-1272.7</v>
      </c>
      <c r="Q11" s="86" t="e">
        <f>(#REF!-O11)/#REF!</f>
        <v>#REF!</v>
      </c>
      <c r="R11" s="26" t="s">
        <v>55</v>
      </c>
      <c r="S11" s="18">
        <f>'Award Table'!E60</f>
        <v>1592.1</v>
      </c>
      <c r="T11" s="18">
        <f t="shared" si="0"/>
        <v>-1592.1</v>
      </c>
      <c r="U11" s="87" t="e">
        <f t="shared" si="1"/>
        <v>#DIV/0!</v>
      </c>
    </row>
    <row r="12" spans="1:21" x14ac:dyDescent="0.25">
      <c r="A12" s="25" t="s">
        <v>56</v>
      </c>
      <c r="B12" s="9" t="s">
        <v>57</v>
      </c>
      <c r="C12" s="79"/>
      <c r="D12" s="77">
        <v>1611.6</v>
      </c>
      <c r="E12" s="79"/>
      <c r="F12" s="78">
        <v>1616.5</v>
      </c>
      <c r="G12" s="78">
        <v>1665</v>
      </c>
      <c r="H12" s="79"/>
      <c r="I12" s="77">
        <v>1669.6</v>
      </c>
      <c r="J12" s="77">
        <v>1719.7</v>
      </c>
      <c r="K12" s="79"/>
      <c r="L12" s="77">
        <v>1761.4</v>
      </c>
      <c r="M12" s="79"/>
      <c r="N12" s="26" t="str">
        <f>'Award Table'!A65</f>
        <v>Registered Nurse - other than aged care - Level 1 - PP5</v>
      </c>
      <c r="O12" s="61">
        <f>'Award Table'!B65</f>
        <v>1349.2</v>
      </c>
      <c r="P12" s="33">
        <f t="shared" ref="P12:P42" si="2">G12-O12</f>
        <v>315.79999999999995</v>
      </c>
      <c r="Q12" s="86">
        <f t="shared" ref="Q12:Q42" si="3">(G12-O12)/G12</f>
        <v>0.18966966966966964</v>
      </c>
      <c r="R12" s="27" t="s">
        <v>58</v>
      </c>
      <c r="S12" s="18">
        <f>'Award Table'!E60</f>
        <v>1592.1</v>
      </c>
      <c r="T12" s="18">
        <f t="shared" si="0"/>
        <v>72.900000000000091</v>
      </c>
      <c r="U12" s="87">
        <f t="shared" si="1"/>
        <v>4.3783783783783836E-2</v>
      </c>
    </row>
    <row r="13" spans="1:21" x14ac:dyDescent="0.25">
      <c r="A13" s="25" t="s">
        <v>59</v>
      </c>
      <c r="B13" s="9" t="s">
        <v>60</v>
      </c>
      <c r="C13" s="79"/>
      <c r="D13" s="77">
        <v>1657.9</v>
      </c>
      <c r="E13" s="79"/>
      <c r="F13" s="78">
        <v>1667</v>
      </c>
      <c r="G13" s="78">
        <v>1717</v>
      </c>
      <c r="H13" s="79"/>
      <c r="I13" s="77">
        <v>1725.4</v>
      </c>
      <c r="J13" s="77">
        <v>1777.2</v>
      </c>
      <c r="K13" s="79"/>
      <c r="L13" s="77">
        <v>1855.3</v>
      </c>
      <c r="M13" s="79"/>
      <c r="N13" s="26" t="str">
        <f>'Award Table'!A66</f>
        <v>Registered Nurse - other than aged care - Level 1 - PP6</v>
      </c>
      <c r="O13" s="61">
        <f>'Award Table'!B66</f>
        <v>1388.1000000000001</v>
      </c>
      <c r="P13" s="33">
        <f t="shared" si="2"/>
        <v>328.89999999999986</v>
      </c>
      <c r="Q13" s="86">
        <f t="shared" si="3"/>
        <v>0.19155503785672676</v>
      </c>
      <c r="R13" s="27" t="s">
        <v>58</v>
      </c>
      <c r="S13" s="18">
        <f>'Award Table'!E60</f>
        <v>1592.1</v>
      </c>
      <c r="T13" s="18">
        <f t="shared" si="0"/>
        <v>124.90000000000009</v>
      </c>
      <c r="U13" s="87">
        <f t="shared" si="1"/>
        <v>7.2743156668608089E-2</v>
      </c>
    </row>
    <row r="14" spans="1:21" x14ac:dyDescent="0.25">
      <c r="A14" s="25" t="s">
        <v>61</v>
      </c>
      <c r="B14" s="9" t="s">
        <v>62</v>
      </c>
      <c r="C14" s="79"/>
      <c r="D14" s="77">
        <v>1708.7</v>
      </c>
      <c r="E14" s="79"/>
      <c r="F14" s="78">
        <v>1722.2</v>
      </c>
      <c r="G14" s="78">
        <v>1773.9</v>
      </c>
      <c r="H14" s="79"/>
      <c r="I14" s="77">
        <v>1786.3</v>
      </c>
      <c r="J14" s="77">
        <v>1839.9</v>
      </c>
      <c r="K14" s="79"/>
      <c r="L14" s="77">
        <v>1956</v>
      </c>
      <c r="M14" s="79"/>
      <c r="N14" s="26" t="str">
        <f>'Award Table'!A67</f>
        <v>Registered Nurse - other than aged care - Level 1 - PP7</v>
      </c>
      <c r="O14" s="61">
        <f>'Award Table'!B67</f>
        <v>1428.3000000000002</v>
      </c>
      <c r="P14" s="33">
        <f t="shared" si="2"/>
        <v>345.59999999999991</v>
      </c>
      <c r="Q14" s="86">
        <f t="shared" si="3"/>
        <v>0.19482496194824955</v>
      </c>
      <c r="R14" s="27" t="s">
        <v>63</v>
      </c>
      <c r="S14" s="18">
        <f>'Award Table'!E61</f>
        <v>1740.3</v>
      </c>
      <c r="T14" s="18">
        <f t="shared" si="0"/>
        <v>33.600000000000136</v>
      </c>
      <c r="U14" s="87">
        <f t="shared" si="1"/>
        <v>1.8941315744968788E-2</v>
      </c>
    </row>
    <row r="15" spans="1:21" x14ac:dyDescent="0.25">
      <c r="A15" s="25" t="s">
        <v>64</v>
      </c>
      <c r="B15" s="9" t="s">
        <v>65</v>
      </c>
      <c r="C15" s="79"/>
      <c r="D15" s="77">
        <v>1766.2</v>
      </c>
      <c r="E15" s="79"/>
      <c r="F15" s="78">
        <v>1783.4</v>
      </c>
      <c r="G15" s="78">
        <v>1836.9</v>
      </c>
      <c r="H15" s="79"/>
      <c r="I15" s="77">
        <v>1852.9</v>
      </c>
      <c r="J15" s="77">
        <v>1908.5</v>
      </c>
      <c r="K15" s="79"/>
      <c r="L15" s="77">
        <v>2056</v>
      </c>
      <c r="M15" s="79"/>
      <c r="N15" s="27" t="str">
        <f>'Award Table'!A68</f>
        <v>Registered Nurse - other than aged care - Level 1 - PP8+</v>
      </c>
      <c r="O15" s="61">
        <f>'Award Table'!B68</f>
        <v>1465.5</v>
      </c>
      <c r="P15" s="33">
        <f t="shared" si="2"/>
        <v>371.40000000000009</v>
      </c>
      <c r="Q15" s="86">
        <f t="shared" si="3"/>
        <v>0.2021884697043933</v>
      </c>
      <c r="R15" s="27" t="s">
        <v>63</v>
      </c>
      <c r="S15" s="18">
        <f>'Award Table'!E61</f>
        <v>1740.3</v>
      </c>
      <c r="T15" s="18">
        <f t="shared" si="0"/>
        <v>96.600000000000136</v>
      </c>
      <c r="U15" s="87">
        <f t="shared" si="1"/>
        <v>5.2588600359301067E-2</v>
      </c>
    </row>
    <row r="16" spans="1:21" x14ac:dyDescent="0.25">
      <c r="A16" s="25" t="s">
        <v>66</v>
      </c>
      <c r="B16" s="9" t="s">
        <v>67</v>
      </c>
      <c r="C16" s="79"/>
      <c r="D16" s="77">
        <v>1824.1</v>
      </c>
      <c r="E16" s="79"/>
      <c r="F16" s="77">
        <v>1844.9</v>
      </c>
      <c r="G16" s="77">
        <v>1900</v>
      </c>
      <c r="H16" s="79"/>
      <c r="I16" s="77">
        <v>1919.1</v>
      </c>
      <c r="J16" s="77">
        <v>1976.7</v>
      </c>
      <c r="K16" s="79"/>
      <c r="L16" s="77">
        <v>2153.3000000000002</v>
      </c>
      <c r="M16" s="79"/>
      <c r="N16" s="27" t="str">
        <f>'Award Table'!A68</f>
        <v>Registered Nurse - other than aged care - Level 1 - PP8+</v>
      </c>
      <c r="O16" s="61">
        <f>'Award Table'!B68</f>
        <v>1465.5</v>
      </c>
      <c r="P16" s="33">
        <f t="shared" si="2"/>
        <v>434.5</v>
      </c>
      <c r="Q16" s="86">
        <f t="shared" si="3"/>
        <v>0.2286842105263158</v>
      </c>
      <c r="R16" s="27" t="s">
        <v>63</v>
      </c>
      <c r="S16" s="18">
        <f>'Award Table'!E61</f>
        <v>1740.3</v>
      </c>
      <c r="T16" s="18">
        <f t="shared" si="0"/>
        <v>159.70000000000005</v>
      </c>
      <c r="U16" s="87">
        <f t="shared" si="1"/>
        <v>8.4052631578947393E-2</v>
      </c>
    </row>
    <row r="17" spans="1:24" x14ac:dyDescent="0.25">
      <c r="A17" s="25" t="s">
        <v>68</v>
      </c>
      <c r="B17" s="9" t="s">
        <v>69</v>
      </c>
      <c r="C17" s="79"/>
      <c r="D17" s="77">
        <v>1906.3</v>
      </c>
      <c r="E17" s="79"/>
      <c r="F17" s="77">
        <v>1929.2</v>
      </c>
      <c r="G17" s="77">
        <v>1987.1</v>
      </c>
      <c r="H17" s="79"/>
      <c r="I17" s="77">
        <v>2009</v>
      </c>
      <c r="J17" s="77">
        <v>2069.3000000000002</v>
      </c>
      <c r="K17" s="79"/>
      <c r="L17" s="77">
        <v>2263.8000000000002</v>
      </c>
      <c r="M17" s="79"/>
      <c r="N17" s="27" t="str">
        <f>'Award Table'!A68</f>
        <v>Registered Nurse - other than aged care - Level 1 - PP8+</v>
      </c>
      <c r="O17" s="61">
        <f>'Award Table'!B68</f>
        <v>1465.5</v>
      </c>
      <c r="P17" s="33">
        <f t="shared" si="2"/>
        <v>521.59999999999991</v>
      </c>
      <c r="Q17" s="86">
        <f t="shared" si="3"/>
        <v>0.26249308036837599</v>
      </c>
      <c r="R17" s="27" t="s">
        <v>63</v>
      </c>
      <c r="S17" s="18">
        <f>'Award Table'!E61</f>
        <v>1740.3</v>
      </c>
      <c r="T17" s="18">
        <f t="shared" si="0"/>
        <v>246.79999999999995</v>
      </c>
      <c r="U17" s="87">
        <f t="shared" si="1"/>
        <v>0.12420109707614109</v>
      </c>
    </row>
    <row r="18" spans="1:24" x14ac:dyDescent="0.25">
      <c r="A18" s="25" t="s">
        <v>70</v>
      </c>
      <c r="B18" s="9" t="s">
        <v>71</v>
      </c>
      <c r="C18" s="79"/>
      <c r="D18" s="77">
        <v>1983.7</v>
      </c>
      <c r="E18" s="79"/>
      <c r="F18" s="77">
        <v>2007.5044</v>
      </c>
      <c r="G18" s="77">
        <v>2067.6999999999998</v>
      </c>
      <c r="H18" s="79"/>
      <c r="I18" s="77">
        <v>2090.4</v>
      </c>
      <c r="J18" s="77">
        <v>2153.1</v>
      </c>
      <c r="K18" s="79"/>
      <c r="L18" s="77">
        <v>2355.5</v>
      </c>
      <c r="M18" s="79"/>
      <c r="N18" s="27" t="str">
        <f>'Award Table'!A68</f>
        <v>Registered Nurse - other than aged care - Level 1 - PP8+</v>
      </c>
      <c r="O18" s="61">
        <f>'Award Table'!B68</f>
        <v>1465.5</v>
      </c>
      <c r="P18" s="33">
        <f t="shared" si="2"/>
        <v>602.19999999999982</v>
      </c>
      <c r="Q18" s="86">
        <f t="shared" si="3"/>
        <v>0.2912414760361754</v>
      </c>
      <c r="R18" s="27" t="s">
        <v>63</v>
      </c>
      <c r="S18" s="18">
        <f>'Award Table'!E61</f>
        <v>1740.3</v>
      </c>
      <c r="T18" s="18">
        <f t="shared" si="0"/>
        <v>327.39999999999986</v>
      </c>
      <c r="U18" s="87">
        <f t="shared" si="1"/>
        <v>0.15834018474633646</v>
      </c>
    </row>
    <row r="19" spans="1:24" x14ac:dyDescent="0.25">
      <c r="A19" s="24" t="s">
        <v>72</v>
      </c>
      <c r="B19" s="9" t="s">
        <v>73</v>
      </c>
      <c r="C19" s="79"/>
      <c r="D19" s="77">
        <v>2064.1999999999998</v>
      </c>
      <c r="E19" s="79"/>
      <c r="F19" s="77">
        <v>2089</v>
      </c>
      <c r="G19" s="77">
        <v>2151.6999999999998</v>
      </c>
      <c r="H19" s="79"/>
      <c r="I19" s="77">
        <v>2175.4</v>
      </c>
      <c r="J19" s="77">
        <v>2240.6999999999998</v>
      </c>
      <c r="K19" s="79"/>
      <c r="L19" s="77">
        <v>2451.3000000000002</v>
      </c>
      <c r="M19" s="79"/>
      <c r="N19" s="27" t="str">
        <f>'Award Table'!A68</f>
        <v>Registered Nurse - other than aged care - Level 1 - PP8+</v>
      </c>
      <c r="O19" s="61">
        <f>'Award Table'!B68</f>
        <v>1465.5</v>
      </c>
      <c r="P19" s="33">
        <f t="shared" si="2"/>
        <v>686.19999999999982</v>
      </c>
      <c r="Q19" s="86">
        <f t="shared" si="3"/>
        <v>0.31891062880513077</v>
      </c>
      <c r="R19" s="27" t="s">
        <v>63</v>
      </c>
      <c r="S19" s="18">
        <f>'Award Table'!E61</f>
        <v>1740.3</v>
      </c>
      <c r="T19" s="18">
        <f t="shared" si="0"/>
        <v>411.39999999999986</v>
      </c>
      <c r="U19" s="87">
        <f t="shared" si="1"/>
        <v>0.19119765766603147</v>
      </c>
    </row>
    <row r="20" spans="1:24" s="73" customFormat="1" hidden="1" x14ac:dyDescent="0.25">
      <c r="A20" s="135" t="s">
        <v>74</v>
      </c>
      <c r="B20" s="42" t="s">
        <v>75</v>
      </c>
      <c r="C20" s="79"/>
      <c r="D20" s="21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84"/>
      <c r="P20" s="33">
        <f t="shared" si="2"/>
        <v>0</v>
      </c>
      <c r="Q20" s="86" t="e">
        <f t="shared" si="3"/>
        <v>#DIV/0!</v>
      </c>
      <c r="R20" s="79"/>
      <c r="S20" s="79"/>
      <c r="T20" s="18">
        <f t="shared" si="0"/>
        <v>0</v>
      </c>
      <c r="U20" s="87" t="e">
        <f t="shared" si="1"/>
        <v>#DIV/0!</v>
      </c>
      <c r="V20" s="1"/>
      <c r="W20" s="1"/>
      <c r="X20" s="1"/>
    </row>
    <row r="21" spans="1:24" s="73" customFormat="1" hidden="1" x14ac:dyDescent="0.25">
      <c r="A21" s="135" t="s">
        <v>76</v>
      </c>
      <c r="B21" s="42" t="s">
        <v>77</v>
      </c>
      <c r="C21" s="79"/>
      <c r="D21" s="21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84"/>
      <c r="P21" s="33">
        <f t="shared" si="2"/>
        <v>0</v>
      </c>
      <c r="Q21" s="86" t="e">
        <f t="shared" si="3"/>
        <v>#DIV/0!</v>
      </c>
      <c r="R21" s="79"/>
      <c r="S21" s="79"/>
      <c r="T21" s="18">
        <f t="shared" si="0"/>
        <v>0</v>
      </c>
      <c r="U21" s="87" t="e">
        <f t="shared" si="1"/>
        <v>#DIV/0!</v>
      </c>
      <c r="V21" s="1"/>
      <c r="W21" s="1"/>
      <c r="X21" s="1"/>
    </row>
    <row r="22" spans="1:24" s="73" customFormat="1" hidden="1" x14ac:dyDescent="0.25">
      <c r="A22" s="135" t="s">
        <v>78</v>
      </c>
      <c r="B22" s="42" t="s">
        <v>79</v>
      </c>
      <c r="C22" s="79"/>
      <c r="D22" s="21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84"/>
      <c r="P22" s="33">
        <f t="shared" si="2"/>
        <v>0</v>
      </c>
      <c r="Q22" s="86" t="e">
        <f t="shared" si="3"/>
        <v>#DIV/0!</v>
      </c>
      <c r="R22" s="79"/>
      <c r="S22" s="79"/>
      <c r="T22" s="18">
        <f t="shared" si="0"/>
        <v>0</v>
      </c>
      <c r="U22" s="87" t="e">
        <f t="shared" si="1"/>
        <v>#DIV/0!</v>
      </c>
      <c r="V22" s="1"/>
      <c r="W22" s="1"/>
      <c r="X22" s="1"/>
    </row>
    <row r="23" spans="1:24" s="73" customFormat="1" hidden="1" x14ac:dyDescent="0.25">
      <c r="A23" s="136" t="s">
        <v>80</v>
      </c>
      <c r="B23" s="42" t="s">
        <v>81</v>
      </c>
      <c r="C23" s="79"/>
      <c r="D23" s="21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84"/>
      <c r="P23" s="33">
        <f t="shared" si="2"/>
        <v>0</v>
      </c>
      <c r="Q23" s="86" t="e">
        <f t="shared" si="3"/>
        <v>#DIV/0!</v>
      </c>
      <c r="R23" s="79"/>
      <c r="S23" s="79"/>
      <c r="T23" s="18">
        <f t="shared" si="0"/>
        <v>0</v>
      </c>
      <c r="U23" s="87" t="e">
        <f t="shared" si="1"/>
        <v>#DIV/0!</v>
      </c>
      <c r="V23" s="1"/>
      <c r="W23" s="1"/>
      <c r="X23" s="1"/>
    </row>
    <row r="24" spans="1:24" hidden="1" x14ac:dyDescent="0.25">
      <c r="A24" s="136" t="s">
        <v>82</v>
      </c>
      <c r="B24" s="42" t="s">
        <v>83</v>
      </c>
      <c r="C24" s="79"/>
      <c r="D24" s="21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33">
        <f t="shared" si="2"/>
        <v>0</v>
      </c>
      <c r="Q24" s="86" t="e">
        <f t="shared" si="3"/>
        <v>#DIV/0!</v>
      </c>
      <c r="R24" s="79"/>
      <c r="S24" s="79"/>
      <c r="T24" s="18">
        <f t="shared" si="0"/>
        <v>0</v>
      </c>
      <c r="U24" s="87" t="e">
        <f t="shared" si="1"/>
        <v>#DIV/0!</v>
      </c>
    </row>
    <row r="25" spans="1:24" x14ac:dyDescent="0.25">
      <c r="A25" s="24" t="s">
        <v>84</v>
      </c>
      <c r="B25" s="9" t="s">
        <v>85</v>
      </c>
      <c r="C25" s="79"/>
      <c r="D25" s="77">
        <v>2064.1999999999998</v>
      </c>
      <c r="E25" s="79"/>
      <c r="F25" s="77">
        <v>2089</v>
      </c>
      <c r="G25" s="77">
        <v>2151.6999999999998</v>
      </c>
      <c r="H25" s="79"/>
      <c r="I25" s="77">
        <v>2175.4</v>
      </c>
      <c r="J25" s="77">
        <v>2240.6999999999998</v>
      </c>
      <c r="K25" s="79"/>
      <c r="L25" s="77">
        <v>2451.3000000000002</v>
      </c>
      <c r="M25" s="79"/>
      <c r="N25" s="27" t="str">
        <f>'Award Table'!A68</f>
        <v>Registered Nurse - other than aged care - Level 1 - PP8+</v>
      </c>
      <c r="O25" s="61">
        <f>'Award Table'!B68</f>
        <v>1465.5</v>
      </c>
      <c r="P25" s="33">
        <f t="shared" si="2"/>
        <v>686.19999999999982</v>
      </c>
      <c r="Q25" s="86">
        <f t="shared" si="3"/>
        <v>0.31891062880513077</v>
      </c>
      <c r="R25" s="27" t="s">
        <v>63</v>
      </c>
      <c r="S25" s="18">
        <f>'Award Table'!E61</f>
        <v>1740.3</v>
      </c>
      <c r="T25" s="18">
        <f t="shared" si="0"/>
        <v>411.39999999999986</v>
      </c>
      <c r="U25" s="87">
        <f t="shared" si="1"/>
        <v>0.19119765766603147</v>
      </c>
    </row>
    <row r="26" spans="1:24" x14ac:dyDescent="0.25">
      <c r="A26" s="24" t="s">
        <v>86</v>
      </c>
      <c r="B26" s="9" t="s">
        <v>87</v>
      </c>
      <c r="C26" s="79"/>
      <c r="D26" s="77">
        <v>2068.1999999999998</v>
      </c>
      <c r="E26" s="79"/>
      <c r="F26" s="77">
        <v>2093</v>
      </c>
      <c r="G26" s="77">
        <v>2155.8000000000002</v>
      </c>
      <c r="H26" s="79"/>
      <c r="I26" s="77">
        <v>2179.5</v>
      </c>
      <c r="J26" s="77">
        <v>2244.9</v>
      </c>
      <c r="K26" s="79"/>
      <c r="L26" s="77">
        <v>2455.9</v>
      </c>
      <c r="M26" s="79"/>
      <c r="N26" s="26" t="str">
        <f>'Award Table'!A70</f>
        <v>Registered Nurse - other than aged care - Level 2 - PP1</v>
      </c>
      <c r="O26" s="61">
        <f>'Award Table'!B70</f>
        <v>1504.4</v>
      </c>
      <c r="P26" s="33">
        <f t="shared" si="2"/>
        <v>651.40000000000009</v>
      </c>
      <c r="Q26" s="86">
        <f t="shared" si="3"/>
        <v>0.30216161053901108</v>
      </c>
      <c r="R26" s="26" t="s">
        <v>88</v>
      </c>
      <c r="S26" s="28">
        <f>'Award Table'!E70</f>
        <v>1884.6</v>
      </c>
      <c r="T26" s="18">
        <f t="shared" si="0"/>
        <v>271.20000000000027</v>
      </c>
      <c r="U26" s="87">
        <f t="shared" si="1"/>
        <v>0.12580016699137223</v>
      </c>
    </row>
    <row r="27" spans="1:24" x14ac:dyDescent="0.25">
      <c r="A27" s="24" t="s">
        <v>89</v>
      </c>
      <c r="B27" s="9" t="s">
        <v>90</v>
      </c>
      <c r="C27" s="79"/>
      <c r="D27" s="77">
        <v>2127.3000000000002</v>
      </c>
      <c r="E27" s="79"/>
      <c r="F27" s="77">
        <v>2152.8000000000002</v>
      </c>
      <c r="G27" s="77">
        <v>2217.4</v>
      </c>
      <c r="H27" s="79"/>
      <c r="I27" s="77">
        <v>2241.8000000000002</v>
      </c>
      <c r="J27" s="77">
        <v>2309.1</v>
      </c>
      <c r="K27" s="79"/>
      <c r="L27" s="77">
        <v>2526.1999999999998</v>
      </c>
      <c r="M27" s="79"/>
      <c r="N27" s="26" t="str">
        <f>'Award Table'!A71</f>
        <v>Registered Nurse - other than aged care - Level 2 - PP2</v>
      </c>
      <c r="O27" s="61">
        <f>'Award Table'!B71</f>
        <v>1528.3000000000002</v>
      </c>
      <c r="P27" s="33">
        <f t="shared" si="2"/>
        <v>689.09999999999991</v>
      </c>
      <c r="Q27" s="86">
        <f t="shared" si="3"/>
        <v>0.31076936953188411</v>
      </c>
      <c r="R27" s="26" t="s">
        <v>88</v>
      </c>
      <c r="S27" s="28">
        <f>'Award Table'!E70</f>
        <v>1884.6</v>
      </c>
      <c r="T27" s="18">
        <f t="shared" si="0"/>
        <v>332.80000000000018</v>
      </c>
      <c r="U27" s="87">
        <f t="shared" si="1"/>
        <v>0.15008568593848659</v>
      </c>
    </row>
    <row r="28" spans="1:24" x14ac:dyDescent="0.25">
      <c r="A28" s="24" t="s">
        <v>91</v>
      </c>
      <c r="B28" s="9" t="s">
        <v>92</v>
      </c>
      <c r="C28" s="79"/>
      <c r="D28" s="77">
        <v>2222</v>
      </c>
      <c r="E28" s="79"/>
      <c r="F28" s="77">
        <v>2248.6999999999998</v>
      </c>
      <c r="G28" s="77">
        <v>2316.1999999999998</v>
      </c>
      <c r="H28" s="79"/>
      <c r="I28" s="77">
        <v>2341.6999999999998</v>
      </c>
      <c r="J28" s="77">
        <v>2412</v>
      </c>
      <c r="K28" s="79"/>
      <c r="L28" s="77">
        <v>2638.7</v>
      </c>
      <c r="M28" s="79"/>
      <c r="N28" s="26" t="str">
        <f>'Award Table'!A72</f>
        <v>Registered Nurse - other than aged care - Level 2 - PP3</v>
      </c>
      <c r="O28" s="61">
        <f>'Award Table'!B72</f>
        <v>1554.8000000000002</v>
      </c>
      <c r="P28" s="33">
        <f t="shared" si="2"/>
        <v>761.39999999999964</v>
      </c>
      <c r="Q28" s="86">
        <f t="shared" si="3"/>
        <v>0.32872808911147555</v>
      </c>
      <c r="R28" s="26" t="s">
        <v>88</v>
      </c>
      <c r="S28" s="28">
        <f>'Award Table'!E70</f>
        <v>1884.6</v>
      </c>
      <c r="T28" s="18">
        <f t="shared" si="0"/>
        <v>431.59999999999991</v>
      </c>
      <c r="U28" s="87">
        <f t="shared" si="1"/>
        <v>0.18633969432691475</v>
      </c>
    </row>
    <row r="29" spans="1:24" x14ac:dyDescent="0.25">
      <c r="A29" s="24" t="s">
        <v>93</v>
      </c>
      <c r="B29" s="9" t="s">
        <v>94</v>
      </c>
      <c r="C29" s="79"/>
      <c r="D29" s="77">
        <v>2296.9</v>
      </c>
      <c r="E29" s="79"/>
      <c r="F29" s="77">
        <v>2324.5</v>
      </c>
      <c r="G29" s="77">
        <v>2394.1999999999998</v>
      </c>
      <c r="H29" s="79"/>
      <c r="I29" s="77">
        <v>2420.5</v>
      </c>
      <c r="J29" s="77">
        <v>2493.1</v>
      </c>
      <c r="K29" s="79"/>
      <c r="L29" s="77">
        <v>2727.5</v>
      </c>
      <c r="M29" s="79"/>
      <c r="N29" s="26" t="str">
        <f>'Award Table'!A73</f>
        <v>Registered Nurse - other than aged care - Level 2 - PP4+</v>
      </c>
      <c r="O29" s="61">
        <f>'Award Table'!B73</f>
        <v>1580.3000000000002</v>
      </c>
      <c r="P29" s="33">
        <f t="shared" si="2"/>
        <v>813.89999999999964</v>
      </c>
      <c r="Q29" s="86">
        <f t="shared" si="3"/>
        <v>0.3399465374655416</v>
      </c>
      <c r="R29" s="27" t="s">
        <v>95</v>
      </c>
      <c r="S29" s="18">
        <f>'Award Table'!E71</f>
        <v>1969.7</v>
      </c>
      <c r="T29" s="18">
        <f t="shared" si="0"/>
        <v>424.49999999999977</v>
      </c>
      <c r="U29" s="87">
        <f t="shared" si="1"/>
        <v>0.17730348341826072</v>
      </c>
    </row>
    <row r="30" spans="1:24" x14ac:dyDescent="0.25">
      <c r="A30" s="24" t="s">
        <v>96</v>
      </c>
      <c r="B30" s="9" t="s">
        <v>97</v>
      </c>
      <c r="C30" s="79"/>
      <c r="D30" s="77">
        <v>2304.5</v>
      </c>
      <c r="E30" s="79"/>
      <c r="F30" s="77">
        <v>2332.1999999999998</v>
      </c>
      <c r="G30" s="77">
        <v>2402.1999999999998</v>
      </c>
      <c r="H30" s="79"/>
      <c r="I30" s="77">
        <v>2428.6</v>
      </c>
      <c r="J30" s="77">
        <v>2501.5</v>
      </c>
      <c r="K30" s="79"/>
      <c r="L30" s="77">
        <v>2736.6</v>
      </c>
      <c r="M30" s="79"/>
      <c r="N30" s="14" t="str">
        <f>'Award Table'!A75</f>
        <v>Registered Nurse - other than aged care - Level 3 - PP1</v>
      </c>
      <c r="O30" s="61">
        <f>'Award Table'!B75</f>
        <v>1631.2</v>
      </c>
      <c r="P30" s="33">
        <f t="shared" si="2"/>
        <v>770.99999999999977</v>
      </c>
      <c r="Q30" s="86">
        <f t="shared" si="3"/>
        <v>0.32095579052535167</v>
      </c>
      <c r="R30" s="14" t="str">
        <f>'Award Table'!D75</f>
        <v xml:space="preserve">Registered Nurse - aged care - Level 3 </v>
      </c>
      <c r="S30" s="18">
        <f>'Award Table'!E75</f>
        <v>2038.4</v>
      </c>
      <c r="T30" s="18">
        <f t="shared" si="0"/>
        <v>363.79999999999973</v>
      </c>
      <c r="U30" s="87">
        <f t="shared" si="1"/>
        <v>0.15144450919989999</v>
      </c>
    </row>
    <row r="31" spans="1:24" x14ac:dyDescent="0.25">
      <c r="A31" s="24" t="s">
        <v>98</v>
      </c>
      <c r="B31" s="9" t="s">
        <v>99</v>
      </c>
      <c r="C31" s="79"/>
      <c r="D31" s="77">
        <v>2363.6</v>
      </c>
      <c r="E31" s="79"/>
      <c r="F31" s="77">
        <v>2392</v>
      </c>
      <c r="G31" s="77">
        <v>2463.8000000000002</v>
      </c>
      <c r="H31" s="79"/>
      <c r="I31" s="77">
        <v>2490.9</v>
      </c>
      <c r="J31" s="77">
        <v>2565.6</v>
      </c>
      <c r="K31" s="79"/>
      <c r="L31" s="77">
        <v>2806.8</v>
      </c>
      <c r="M31" s="79"/>
      <c r="N31" s="14" t="str">
        <f>'Award Table'!A76</f>
        <v>Registered Nurse - other than aged care - Level 3 - PP2</v>
      </c>
      <c r="O31" s="61">
        <f>'Award Table'!B76</f>
        <v>1661.1000000000001</v>
      </c>
      <c r="P31" s="33">
        <f t="shared" si="2"/>
        <v>802.7</v>
      </c>
      <c r="Q31" s="86">
        <f t="shared" si="3"/>
        <v>0.32579754850231352</v>
      </c>
      <c r="R31" s="14" t="str">
        <f>'Award Table'!D75</f>
        <v xml:space="preserve">Registered Nurse - aged care - Level 3 </v>
      </c>
      <c r="S31" s="18">
        <f>'Award Table'!E75</f>
        <v>2038.4</v>
      </c>
      <c r="T31" s="18">
        <f t="shared" si="0"/>
        <v>425.40000000000009</v>
      </c>
      <c r="U31" s="87">
        <f t="shared" si="1"/>
        <v>0.17266011851611335</v>
      </c>
    </row>
    <row r="32" spans="1:24" x14ac:dyDescent="0.25">
      <c r="A32" s="24" t="s">
        <v>100</v>
      </c>
      <c r="B32" s="9" t="s">
        <v>101</v>
      </c>
      <c r="C32" s="79"/>
      <c r="D32" s="77">
        <v>2481.8000000000002</v>
      </c>
      <c r="E32" s="79"/>
      <c r="F32" s="77">
        <v>2511.6</v>
      </c>
      <c r="G32" s="77">
        <v>2587</v>
      </c>
      <c r="H32" s="79"/>
      <c r="I32" s="77">
        <v>2615.5</v>
      </c>
      <c r="J32" s="77">
        <v>2694</v>
      </c>
      <c r="K32" s="79"/>
      <c r="L32" s="77">
        <v>2947.2</v>
      </c>
      <c r="M32" s="79"/>
      <c r="N32" s="14" t="str">
        <f>'Award Table'!A77</f>
        <v>Registered Nurse - other than aged care - Level 3 - PP3</v>
      </c>
      <c r="O32" s="61">
        <f>'Award Table'!B77</f>
        <v>1689.8000000000002</v>
      </c>
      <c r="P32" s="33">
        <f t="shared" si="2"/>
        <v>897.19999999999982</v>
      </c>
      <c r="Q32" s="86">
        <f t="shared" si="3"/>
        <v>0.34681097796675681</v>
      </c>
      <c r="R32" s="14" t="str">
        <f>'Award Table'!D75</f>
        <v xml:space="preserve">Registered Nurse - aged care - Level 3 </v>
      </c>
      <c r="S32" s="18">
        <f>'Award Table'!E75</f>
        <v>2038.4</v>
      </c>
      <c r="T32" s="18">
        <f t="shared" si="0"/>
        <v>548.59999999999991</v>
      </c>
      <c r="U32" s="87">
        <f t="shared" si="1"/>
        <v>0.21206030150753766</v>
      </c>
    </row>
    <row r="33" spans="1:21" hidden="1" x14ac:dyDescent="0.25">
      <c r="A33" s="74" t="s">
        <v>102</v>
      </c>
      <c r="B33" s="42" t="s">
        <v>103</v>
      </c>
      <c r="C33" s="79"/>
      <c r="D33" s="21"/>
      <c r="E33" s="79"/>
      <c r="F33" s="15"/>
      <c r="G33" s="15"/>
      <c r="H33" s="79"/>
      <c r="I33" s="79"/>
      <c r="J33" s="79"/>
      <c r="K33" s="79"/>
      <c r="L33" s="21"/>
      <c r="M33" s="79"/>
      <c r="N33" s="66"/>
      <c r="O33" s="66"/>
      <c r="P33" s="33">
        <f t="shared" si="2"/>
        <v>0</v>
      </c>
      <c r="Q33" s="86" t="e">
        <f t="shared" si="3"/>
        <v>#DIV/0!</v>
      </c>
      <c r="R33" s="66"/>
      <c r="S33" s="66"/>
      <c r="T33" s="18">
        <f t="shared" si="0"/>
        <v>0</v>
      </c>
      <c r="U33" s="87" t="e">
        <f t="shared" si="1"/>
        <v>#DIV/0!</v>
      </c>
    </row>
    <row r="34" spans="1:21" x14ac:dyDescent="0.25">
      <c r="A34" s="338" t="s">
        <v>104</v>
      </c>
      <c r="B34" s="316" t="s">
        <v>105</v>
      </c>
      <c r="C34" s="79"/>
      <c r="D34" s="77">
        <v>2605.6999999999998</v>
      </c>
      <c r="E34" s="79"/>
      <c r="F34" s="77">
        <v>2637</v>
      </c>
      <c r="G34" s="77">
        <v>2716.1</v>
      </c>
      <c r="H34" s="79"/>
      <c r="I34" s="77">
        <v>2746</v>
      </c>
      <c r="J34" s="77">
        <v>2828.4</v>
      </c>
      <c r="K34" s="79"/>
      <c r="L34" s="77">
        <v>3094.3</v>
      </c>
      <c r="M34" s="79"/>
      <c r="N34" s="14" t="str">
        <f>'Award Table'!A80</f>
        <v>Registered Nurse - other than aged care - Level 4 - G1</v>
      </c>
      <c r="O34" s="139">
        <f>'Award Table'!B80</f>
        <v>1861.7</v>
      </c>
      <c r="P34" s="33">
        <f t="shared" si="2"/>
        <v>854.39999999999986</v>
      </c>
      <c r="Q34" s="86">
        <f t="shared" si="3"/>
        <v>0.3145686830381797</v>
      </c>
      <c r="R34" s="140" t="str">
        <f>'Award Table'!D80</f>
        <v xml:space="preserve">Registered Nurse - aged care - Level 4 </v>
      </c>
      <c r="S34" s="139">
        <f>'Award Table'!E80</f>
        <v>2356.1999999999998</v>
      </c>
      <c r="T34" s="18">
        <f t="shared" si="0"/>
        <v>359.90000000000009</v>
      </c>
      <c r="U34" s="87">
        <f t="shared" si="1"/>
        <v>0.13250616693052542</v>
      </c>
    </row>
    <row r="35" spans="1:21" x14ac:dyDescent="0.25">
      <c r="A35" s="338" t="s">
        <v>106</v>
      </c>
      <c r="B35" s="316" t="s">
        <v>107</v>
      </c>
      <c r="C35" s="79"/>
      <c r="D35" s="77">
        <v>2700.7</v>
      </c>
      <c r="E35" s="79"/>
      <c r="F35" s="77">
        <v>2733.1</v>
      </c>
      <c r="G35" s="77">
        <v>2815.1</v>
      </c>
      <c r="H35" s="79"/>
      <c r="I35" s="77">
        <v>2846.1</v>
      </c>
      <c r="J35" s="77">
        <v>2931.5</v>
      </c>
      <c r="K35" s="79"/>
      <c r="L35" s="77">
        <v>3207.1</v>
      </c>
      <c r="M35" s="79"/>
      <c r="N35" s="14" t="str">
        <f>'Award Table'!A81</f>
        <v>Registered Nurse - other than aged care - Level 4 - G2</v>
      </c>
      <c r="O35" s="139">
        <f>'Award Table'!B81</f>
        <v>1995.1000000000001</v>
      </c>
      <c r="P35" s="33">
        <f t="shared" si="2"/>
        <v>819.99999999999977</v>
      </c>
      <c r="Q35" s="86">
        <f t="shared" si="3"/>
        <v>0.29128627757450881</v>
      </c>
      <c r="R35" s="140" t="str">
        <f>'Award Table'!D80</f>
        <v xml:space="preserve">Registered Nurse - aged care - Level 4 </v>
      </c>
      <c r="S35" s="139">
        <f>'Award Table'!E80</f>
        <v>2356.1999999999998</v>
      </c>
      <c r="T35" s="18">
        <f t="shared" si="0"/>
        <v>458.90000000000009</v>
      </c>
      <c r="U35" s="87">
        <f t="shared" si="1"/>
        <v>0.1630137472913929</v>
      </c>
    </row>
    <row r="36" spans="1:21" x14ac:dyDescent="0.25">
      <c r="A36" s="338" t="s">
        <v>108</v>
      </c>
      <c r="B36" s="316" t="s">
        <v>109</v>
      </c>
      <c r="C36" s="79"/>
      <c r="D36" s="77">
        <v>2795.8</v>
      </c>
      <c r="E36" s="79"/>
      <c r="F36" s="77">
        <v>2829.3</v>
      </c>
      <c r="G36" s="77">
        <v>2914.2</v>
      </c>
      <c r="H36" s="79"/>
      <c r="I36" s="77">
        <v>2946.3</v>
      </c>
      <c r="J36" s="77">
        <v>3034.7</v>
      </c>
      <c r="K36" s="79"/>
      <c r="L36" s="77">
        <v>3320</v>
      </c>
      <c r="M36" s="79"/>
      <c r="N36" s="14" t="str">
        <f>'Award Table'!A82</f>
        <v>Registered Nurse - other than aged care - Level 4 - G3</v>
      </c>
      <c r="O36" s="139">
        <f>'Award Table'!B82</f>
        <v>2111.6</v>
      </c>
      <c r="P36" s="33">
        <f t="shared" si="2"/>
        <v>802.59999999999991</v>
      </c>
      <c r="Q36" s="86">
        <f t="shared" si="3"/>
        <v>0.27541006108022781</v>
      </c>
      <c r="R36" s="24" t="str">
        <f>'Award Table'!D80</f>
        <v xml:space="preserve">Registered Nurse - aged care - Level 4 </v>
      </c>
      <c r="S36" s="139">
        <f>'Award Table'!E80</f>
        <v>2356.1999999999998</v>
      </c>
      <c r="T36" s="18">
        <f t="shared" si="0"/>
        <v>558</v>
      </c>
      <c r="U36" s="87">
        <f t="shared" si="1"/>
        <v>0.19147621988882027</v>
      </c>
    </row>
    <row r="37" spans="1:21" x14ac:dyDescent="0.25">
      <c r="A37" s="24" t="s">
        <v>110</v>
      </c>
      <c r="B37" s="9" t="s">
        <v>111</v>
      </c>
      <c r="C37" s="79"/>
      <c r="D37" s="77">
        <v>2600</v>
      </c>
      <c r="E37" s="79"/>
      <c r="F37" s="77">
        <v>2631.2</v>
      </c>
      <c r="G37" s="77">
        <v>2710.1</v>
      </c>
      <c r="H37" s="79"/>
      <c r="I37" s="77">
        <v>2739.9</v>
      </c>
      <c r="J37" s="77">
        <v>2822.1</v>
      </c>
      <c r="K37" s="79"/>
      <c r="L37" s="77">
        <v>3087.4</v>
      </c>
      <c r="M37" s="79"/>
      <c r="N37" s="14" t="str">
        <f>'Award Table'!A82</f>
        <v>Registered Nurse - other than aged care - Level 4 - G3</v>
      </c>
      <c r="O37" s="61">
        <f>'Award Table'!B82</f>
        <v>2111.6</v>
      </c>
      <c r="P37" s="33">
        <f t="shared" si="2"/>
        <v>598.5</v>
      </c>
      <c r="Q37" s="86">
        <f t="shared" si="3"/>
        <v>0.22084055938895245</v>
      </c>
      <c r="R37" s="14" t="str">
        <f>'Award Table'!D84</f>
        <v xml:space="preserve">Registered Nurse - aged care - Level 5 </v>
      </c>
      <c r="S37" s="18">
        <f>'Award Table'!E84</f>
        <v>2663.2</v>
      </c>
      <c r="T37" s="18">
        <f t="shared" si="0"/>
        <v>46.900000000000091</v>
      </c>
      <c r="U37" s="87">
        <f t="shared" si="1"/>
        <v>1.7305634478432565E-2</v>
      </c>
    </row>
    <row r="38" spans="1:21" hidden="1" x14ac:dyDescent="0.25">
      <c r="A38" s="74" t="s">
        <v>112</v>
      </c>
      <c r="B38" s="42" t="s">
        <v>113</v>
      </c>
      <c r="C38" s="79"/>
      <c r="D38" s="21"/>
      <c r="E38" s="79"/>
      <c r="F38" s="21"/>
      <c r="G38" s="21"/>
      <c r="H38" s="79"/>
      <c r="I38" s="79"/>
      <c r="J38" s="21"/>
      <c r="K38" s="79"/>
      <c r="L38" s="21"/>
      <c r="M38" s="79"/>
      <c r="N38" s="66"/>
      <c r="O38" s="66"/>
      <c r="P38" s="33">
        <f t="shared" si="2"/>
        <v>0</v>
      </c>
      <c r="Q38" s="86" t="e">
        <f t="shared" si="3"/>
        <v>#DIV/0!</v>
      </c>
      <c r="R38" s="66"/>
      <c r="S38" s="66"/>
      <c r="T38" s="18">
        <f t="shared" si="0"/>
        <v>0</v>
      </c>
      <c r="U38" s="87" t="e">
        <f t="shared" si="1"/>
        <v>#DIV/0!</v>
      </c>
    </row>
    <row r="39" spans="1:21" x14ac:dyDescent="0.25">
      <c r="A39" s="24" t="s">
        <v>114</v>
      </c>
      <c r="B39" s="9" t="s">
        <v>115</v>
      </c>
      <c r="C39" s="79"/>
      <c r="D39" s="77">
        <v>2954.7</v>
      </c>
      <c r="E39" s="79"/>
      <c r="F39" s="77">
        <v>2990.2</v>
      </c>
      <c r="G39" s="77">
        <v>3079.9</v>
      </c>
      <c r="H39" s="79"/>
      <c r="I39" s="77">
        <v>3113.8</v>
      </c>
      <c r="J39" s="77">
        <v>3207.2</v>
      </c>
      <c r="K39" s="79"/>
      <c r="L39" s="77">
        <v>3508.7</v>
      </c>
      <c r="M39" s="79"/>
      <c r="N39" s="14" t="str">
        <f>'Award Table'!A89</f>
        <v>Registered Nurse - other than aged care - Level 5 - G6</v>
      </c>
      <c r="O39" s="61">
        <f>'Award Table'!B89</f>
        <v>2706.9</v>
      </c>
      <c r="P39" s="33">
        <f t="shared" si="2"/>
        <v>373</v>
      </c>
      <c r="Q39" s="86">
        <f t="shared" si="3"/>
        <v>0.12110782817623948</v>
      </c>
      <c r="R39" s="14" t="str">
        <f>'Award Table'!D84</f>
        <v xml:space="preserve">Registered Nurse - aged care - Level 5 </v>
      </c>
      <c r="S39" s="18">
        <f>'Award Table'!E84</f>
        <v>2663.2</v>
      </c>
      <c r="T39" s="18">
        <f t="shared" si="0"/>
        <v>416.70000000000027</v>
      </c>
      <c r="U39" s="87">
        <f t="shared" si="1"/>
        <v>0.13529660053897863</v>
      </c>
    </row>
    <row r="40" spans="1:21" x14ac:dyDescent="0.25">
      <c r="A40" s="338" t="s">
        <v>116</v>
      </c>
      <c r="B40" s="316" t="s">
        <v>117</v>
      </c>
      <c r="C40" s="79"/>
      <c r="D40" s="77">
        <v>2954.7</v>
      </c>
      <c r="E40" s="79"/>
      <c r="F40" s="77">
        <v>2990.2</v>
      </c>
      <c r="G40" s="77">
        <v>3079.9</v>
      </c>
      <c r="H40" s="79"/>
      <c r="I40" s="77">
        <v>3113.8</v>
      </c>
      <c r="J40" s="77">
        <v>3207.2</v>
      </c>
      <c r="K40" s="79"/>
      <c r="L40" s="77">
        <v>3508.7</v>
      </c>
      <c r="M40" s="79"/>
      <c r="N40" s="14" t="str">
        <f>'Award Table'!A89</f>
        <v>Registered Nurse - other than aged care - Level 5 - G6</v>
      </c>
      <c r="O40" s="61">
        <f>'Award Table'!B89</f>
        <v>2706.9</v>
      </c>
      <c r="P40" s="33">
        <f t="shared" si="2"/>
        <v>373</v>
      </c>
      <c r="Q40" s="86">
        <f t="shared" si="3"/>
        <v>0.12110782817623948</v>
      </c>
      <c r="R40" s="14" t="str">
        <f>'Award Table'!D84</f>
        <v xml:space="preserve">Registered Nurse - aged care - Level 5 </v>
      </c>
      <c r="S40" s="18">
        <f>'Award Table'!E84</f>
        <v>2663.2</v>
      </c>
      <c r="T40" s="18">
        <f t="shared" si="0"/>
        <v>416.70000000000027</v>
      </c>
      <c r="U40" s="87">
        <f t="shared" si="1"/>
        <v>0.13529660053897863</v>
      </c>
    </row>
    <row r="41" spans="1:21" x14ac:dyDescent="0.25">
      <c r="A41" s="338" t="s">
        <v>118</v>
      </c>
      <c r="B41" s="316" t="s">
        <v>119</v>
      </c>
      <c r="C41" s="79"/>
      <c r="D41" s="11"/>
      <c r="E41" s="253">
        <v>3010.8</v>
      </c>
      <c r="F41" s="77">
        <v>3046.9</v>
      </c>
      <c r="G41" s="77">
        <v>3138.3</v>
      </c>
      <c r="H41" s="79"/>
      <c r="I41" s="77">
        <v>3172.8</v>
      </c>
      <c r="J41" s="77">
        <v>3268</v>
      </c>
      <c r="K41" s="79"/>
      <c r="L41" s="77">
        <v>3575.2</v>
      </c>
      <c r="M41" s="79"/>
      <c r="N41" s="14" t="str">
        <f>'Award Table'!A89</f>
        <v>Registered Nurse - other than aged care - Level 5 - G6</v>
      </c>
      <c r="O41" s="61">
        <f>'Award Table'!B89</f>
        <v>2706.9</v>
      </c>
      <c r="P41" s="33">
        <f t="shared" si="2"/>
        <v>431.40000000000009</v>
      </c>
      <c r="Q41" s="86">
        <f t="shared" si="3"/>
        <v>0.13746295765223213</v>
      </c>
      <c r="R41" s="14" t="str">
        <f>'Award Table'!D84</f>
        <v xml:space="preserve">Registered Nurse - aged care - Level 5 </v>
      </c>
      <c r="S41" s="18">
        <f>'Award Table'!E84</f>
        <v>2663.2</v>
      </c>
      <c r="T41" s="18">
        <f t="shared" si="0"/>
        <v>475.10000000000036</v>
      </c>
      <c r="U41" s="87">
        <f t="shared" si="1"/>
        <v>0.15138769397444488</v>
      </c>
    </row>
    <row r="42" spans="1:21" x14ac:dyDescent="0.25">
      <c r="A42" s="24" t="s">
        <v>120</v>
      </c>
      <c r="B42" s="190" t="s">
        <v>121</v>
      </c>
      <c r="C42" s="79"/>
      <c r="D42" s="77">
        <v>3712.2</v>
      </c>
      <c r="E42" s="79"/>
      <c r="F42" s="77">
        <v>3756.8</v>
      </c>
      <c r="G42" s="77">
        <v>3869.5</v>
      </c>
      <c r="H42" s="79"/>
      <c r="I42" s="77">
        <v>3912.1</v>
      </c>
      <c r="J42" s="77">
        <v>4029.5</v>
      </c>
      <c r="K42" s="79"/>
      <c r="L42" s="77">
        <v>4408.3</v>
      </c>
      <c r="M42" s="79"/>
      <c r="N42" s="14" t="str">
        <f>'Award Table'!A89</f>
        <v>Registered Nurse - other than aged care - Level 5 - G6</v>
      </c>
      <c r="O42" s="61">
        <f>'Award Table'!B89</f>
        <v>2706.9</v>
      </c>
      <c r="P42" s="33">
        <f t="shared" si="2"/>
        <v>1162.5999999999999</v>
      </c>
      <c r="Q42" s="86">
        <f t="shared" si="3"/>
        <v>0.30045225481328336</v>
      </c>
      <c r="R42" s="14" t="s">
        <v>122</v>
      </c>
      <c r="S42" s="18">
        <f>'Award Table'!E84</f>
        <v>2663.2</v>
      </c>
      <c r="T42" s="18">
        <f t="shared" si="0"/>
        <v>1206.3000000000002</v>
      </c>
      <c r="U42" s="87">
        <f t="shared" si="1"/>
        <v>0.31174570357927384</v>
      </c>
    </row>
    <row r="43" spans="1:21" x14ac:dyDescent="0.25">
      <c r="A43" s="45" t="s">
        <v>123</v>
      </c>
      <c r="B43" s="45"/>
      <c r="C43" s="83"/>
      <c r="D43" s="141"/>
      <c r="E43" s="137"/>
      <c r="F43" s="137"/>
      <c r="G43" s="137"/>
      <c r="H43" s="137"/>
      <c r="I43" s="137"/>
      <c r="J43" s="137"/>
      <c r="K43" s="137"/>
      <c r="L43" s="137"/>
      <c r="M43" s="137"/>
      <c r="N43" s="83"/>
      <c r="O43" s="80"/>
      <c r="P43" s="80"/>
      <c r="Q43" s="83"/>
      <c r="R43" s="83"/>
      <c r="S43" s="83"/>
      <c r="T43" s="83"/>
      <c r="U43" s="83"/>
    </row>
    <row r="44" spans="1:21" x14ac:dyDescent="0.25">
      <c r="A44" s="14" t="s">
        <v>124</v>
      </c>
      <c r="B44" s="9" t="s">
        <v>125</v>
      </c>
      <c r="C44" s="79"/>
      <c r="D44" s="77">
        <v>1281</v>
      </c>
      <c r="E44" s="79"/>
      <c r="F44" s="77">
        <v>1281</v>
      </c>
      <c r="G44" s="77">
        <v>1319.5</v>
      </c>
      <c r="H44" s="79"/>
      <c r="I44" s="77">
        <v>1319.5</v>
      </c>
      <c r="J44" s="77">
        <v>1359.1</v>
      </c>
      <c r="K44" s="79"/>
      <c r="L44" s="77">
        <v>1359.1</v>
      </c>
      <c r="M44" s="79"/>
      <c r="N44" s="32" t="str">
        <f>'Award Table'!A46</f>
        <v>Student Enrolled Nurse - other than aged care - 21 years and over</v>
      </c>
      <c r="O44" s="33">
        <f>'Award Table'!B46</f>
        <v>1024.7</v>
      </c>
      <c r="P44" s="33">
        <f t="shared" ref="P44:P52" si="4">G44-O44</f>
        <v>294.79999999999995</v>
      </c>
      <c r="Q44" s="86">
        <f t="shared" ref="Q44:Q52" si="5">(G44-O44)/G44</f>
        <v>0.2234179613489958</v>
      </c>
      <c r="R44" s="32" t="str">
        <f>'Award Table'!A49</f>
        <v>Student Enrolled Nurse - aged care - 21 years and over</v>
      </c>
      <c r="S44" s="18">
        <f>'Award Table'!B49</f>
        <v>1178.3</v>
      </c>
      <c r="T44" s="18">
        <f t="shared" ref="T44:T52" si="6">G44-S44</f>
        <v>141.20000000000005</v>
      </c>
      <c r="U44" s="87">
        <f t="shared" ref="U44:U52" si="7">(G44-S44)/G44</f>
        <v>0.10701023114816222</v>
      </c>
    </row>
    <row r="45" spans="1:21" x14ac:dyDescent="0.25">
      <c r="A45" s="227" t="s">
        <v>126</v>
      </c>
      <c r="B45" s="9" t="s">
        <v>127</v>
      </c>
      <c r="C45" s="79"/>
      <c r="D45" s="77">
        <v>1239.8</v>
      </c>
      <c r="E45" s="79"/>
      <c r="F45" s="77">
        <v>1254.7</v>
      </c>
      <c r="G45" s="77">
        <v>1292.3</v>
      </c>
      <c r="H45" s="79"/>
      <c r="I45" s="77">
        <v>1306.5</v>
      </c>
      <c r="J45" s="77">
        <v>1345.7</v>
      </c>
      <c r="K45" s="79"/>
      <c r="L45" s="77">
        <v>1472.1958000000002</v>
      </c>
      <c r="M45" s="79"/>
      <c r="N45" s="14" t="str">
        <f>'Award Table'!A51</f>
        <v>Enrolled Nurse - other than aged care - PP1</v>
      </c>
      <c r="O45" s="34">
        <f>'Award Table'!B51</f>
        <v>1139.9000000000001</v>
      </c>
      <c r="P45" s="33">
        <f t="shared" si="4"/>
        <v>152.39999999999986</v>
      </c>
      <c r="Q45" s="86">
        <f t="shared" si="5"/>
        <v>0.11792927338853197</v>
      </c>
      <c r="R45" s="14" t="str">
        <f>'Award Table'!A57</f>
        <v>Enrolled Nurse - aged care - supervising other Direct Care employees</v>
      </c>
      <c r="S45" s="28">
        <f>'Award Table'!B57</f>
        <v>1476.6</v>
      </c>
      <c r="T45" s="138">
        <f t="shared" si="6"/>
        <v>-184.29999999999995</v>
      </c>
      <c r="U45" s="89">
        <f t="shared" si="7"/>
        <v>-0.14261394413061979</v>
      </c>
    </row>
    <row r="46" spans="1:21" x14ac:dyDescent="0.25">
      <c r="A46" s="227" t="s">
        <v>128</v>
      </c>
      <c r="B46" s="9" t="s">
        <v>129</v>
      </c>
      <c r="C46" s="79"/>
      <c r="D46" s="77">
        <v>1264.7</v>
      </c>
      <c r="E46" s="79"/>
      <c r="F46" s="77">
        <v>1279.9000000000001</v>
      </c>
      <c r="G46" s="77">
        <v>1318.3</v>
      </c>
      <c r="H46" s="79"/>
      <c r="I46" s="77">
        <v>1332.8012999999999</v>
      </c>
      <c r="J46" s="77">
        <v>1372.8</v>
      </c>
      <c r="K46" s="79"/>
      <c r="L46" s="77">
        <v>1501.8</v>
      </c>
      <c r="M46" s="79"/>
      <c r="N46" s="14" t="str">
        <f>'Award Table'!A52</f>
        <v>Enrolled Nurse - other than aged care - PP2</v>
      </c>
      <c r="O46" s="34">
        <f>'Award Table'!B52</f>
        <v>1155</v>
      </c>
      <c r="P46" s="33">
        <f t="shared" si="4"/>
        <v>163.29999999999995</v>
      </c>
      <c r="Q46" s="86">
        <f t="shared" si="5"/>
        <v>0.12387165288629293</v>
      </c>
      <c r="R46" s="14" t="str">
        <f>'Award Table'!A57</f>
        <v>Enrolled Nurse - aged care - supervising other Direct Care employees</v>
      </c>
      <c r="S46" s="28">
        <f>'Award Table'!B57</f>
        <v>1476.6</v>
      </c>
      <c r="T46" s="138">
        <f t="shared" si="6"/>
        <v>-158.29999999999995</v>
      </c>
      <c r="U46" s="89">
        <f t="shared" si="7"/>
        <v>-0.12007888947887428</v>
      </c>
    </row>
    <row r="47" spans="1:21" x14ac:dyDescent="0.25">
      <c r="A47" s="227" t="s">
        <v>130</v>
      </c>
      <c r="B47" s="9" t="s">
        <v>131</v>
      </c>
      <c r="C47" s="79"/>
      <c r="D47" s="77">
        <v>1289.8</v>
      </c>
      <c r="E47" s="79"/>
      <c r="F47" s="77">
        <v>1305.3</v>
      </c>
      <c r="G47" s="77">
        <v>1344.5</v>
      </c>
      <c r="H47" s="79"/>
      <c r="I47" s="77">
        <v>1359.3</v>
      </c>
      <c r="J47" s="77">
        <v>1400.1</v>
      </c>
      <c r="K47" s="79"/>
      <c r="L47" s="77">
        <v>1531.7</v>
      </c>
      <c r="M47" s="79"/>
      <c r="N47" s="14" t="str">
        <f>'Award Table'!A53</f>
        <v>Enrolled Nurse - other than aged care - PP3</v>
      </c>
      <c r="O47" s="34">
        <f>'Award Table'!B53</f>
        <v>1170.4000000000001</v>
      </c>
      <c r="P47" s="33">
        <f t="shared" si="4"/>
        <v>174.09999999999991</v>
      </c>
      <c r="Q47" s="86">
        <f t="shared" si="5"/>
        <v>0.12949051692078833</v>
      </c>
      <c r="R47" s="14" t="str">
        <f>'Award Table'!A57</f>
        <v>Enrolled Nurse - aged care - supervising other Direct Care employees</v>
      </c>
      <c r="S47" s="28">
        <f>'Award Table'!B57</f>
        <v>1476.6</v>
      </c>
      <c r="T47" s="138">
        <f t="shared" si="6"/>
        <v>-132.09999999999991</v>
      </c>
      <c r="U47" s="89">
        <f t="shared" si="7"/>
        <v>-9.825213834139078E-2</v>
      </c>
    </row>
    <row r="48" spans="1:21" x14ac:dyDescent="0.25">
      <c r="A48" s="227" t="s">
        <v>132</v>
      </c>
      <c r="B48" s="9" t="s">
        <v>133</v>
      </c>
      <c r="C48" s="79"/>
      <c r="D48" s="77">
        <v>1315.3</v>
      </c>
      <c r="E48" s="79"/>
      <c r="F48" s="77">
        <v>1331.1</v>
      </c>
      <c r="G48" s="77">
        <v>1371</v>
      </c>
      <c r="H48" s="79"/>
      <c r="I48" s="77">
        <v>1386.1</v>
      </c>
      <c r="J48" s="77">
        <v>1427.7</v>
      </c>
      <c r="K48" s="79"/>
      <c r="L48" s="77">
        <v>1561.9038000000003</v>
      </c>
      <c r="M48" s="79"/>
      <c r="N48" s="14" t="str">
        <f>'Award Table'!A54</f>
        <v>Enrolled Nurse - other than aged care - PP4</v>
      </c>
      <c r="O48" s="34">
        <f>'Award Table'!B54</f>
        <v>1187.2</v>
      </c>
      <c r="P48" s="33">
        <f t="shared" si="4"/>
        <v>183.79999999999995</v>
      </c>
      <c r="Q48" s="86">
        <f t="shared" si="5"/>
        <v>0.13406272793581325</v>
      </c>
      <c r="R48" s="14" t="str">
        <f>'Award Table'!A57</f>
        <v>Enrolled Nurse - aged care - supervising other Direct Care employees</v>
      </c>
      <c r="S48" s="28">
        <f>'Award Table'!B57</f>
        <v>1476.6</v>
      </c>
      <c r="T48" s="138">
        <f t="shared" si="6"/>
        <v>-105.59999999999991</v>
      </c>
      <c r="U48" s="89">
        <f t="shared" si="7"/>
        <v>-7.7024070021881774E-2</v>
      </c>
    </row>
    <row r="49" spans="1:21" x14ac:dyDescent="0.25">
      <c r="A49" s="227" t="s">
        <v>134</v>
      </c>
      <c r="B49" s="9" t="s">
        <v>135</v>
      </c>
      <c r="C49" s="79"/>
      <c r="D49" s="77">
        <v>1331</v>
      </c>
      <c r="E49" s="79"/>
      <c r="F49" s="77">
        <v>1347</v>
      </c>
      <c r="G49" s="77">
        <v>1387.4</v>
      </c>
      <c r="H49" s="79"/>
      <c r="I49" s="77">
        <v>1402.7</v>
      </c>
      <c r="J49" s="77">
        <v>1444.8</v>
      </c>
      <c r="K49" s="79"/>
      <c r="L49" s="77">
        <v>1580.6</v>
      </c>
      <c r="M49" s="79"/>
      <c r="N49" s="14" t="str">
        <f>'Award Table'!A55</f>
        <v>Enrolled Nurse - other than aged care - PP5</v>
      </c>
      <c r="O49" s="34">
        <f>'Award Table'!B55</f>
        <v>1199.2</v>
      </c>
      <c r="P49" s="33">
        <f t="shared" si="4"/>
        <v>188.20000000000005</v>
      </c>
      <c r="Q49" s="86">
        <f t="shared" si="5"/>
        <v>0.1356494161741387</v>
      </c>
      <c r="R49" s="14" t="str">
        <f>'Award Table'!A57</f>
        <v>Enrolled Nurse - aged care - supervising other Direct Care employees</v>
      </c>
      <c r="S49" s="28">
        <f>'Award Table'!B57</f>
        <v>1476.6</v>
      </c>
      <c r="T49" s="138">
        <f t="shared" si="6"/>
        <v>-89.199999999999818</v>
      </c>
      <c r="U49" s="89">
        <f t="shared" si="7"/>
        <v>-6.4292922012397155E-2</v>
      </c>
    </row>
    <row r="50" spans="1:21" x14ac:dyDescent="0.25">
      <c r="A50" s="227" t="s">
        <v>136</v>
      </c>
      <c r="B50" s="9" t="s">
        <v>137</v>
      </c>
      <c r="C50" s="79"/>
      <c r="D50" s="77">
        <v>1365.7</v>
      </c>
      <c r="E50" s="79"/>
      <c r="F50" s="77">
        <v>1382.1</v>
      </c>
      <c r="G50" s="77">
        <v>1423.6</v>
      </c>
      <c r="H50" s="79"/>
      <c r="I50" s="77">
        <v>1439.3</v>
      </c>
      <c r="J50" s="77">
        <v>1482.5</v>
      </c>
      <c r="K50" s="79"/>
      <c r="L50" s="77">
        <v>1621.9</v>
      </c>
      <c r="M50" s="79"/>
      <c r="N50" s="14" t="str">
        <f>'Award Table'!A55</f>
        <v>Enrolled Nurse - other than aged care - PP5</v>
      </c>
      <c r="O50" s="34">
        <f>'Award Table'!B55</f>
        <v>1199.2</v>
      </c>
      <c r="P50" s="33">
        <f t="shared" si="4"/>
        <v>224.39999999999986</v>
      </c>
      <c r="Q50" s="86">
        <f t="shared" si="5"/>
        <v>0.15762854734475967</v>
      </c>
      <c r="R50" s="14" t="str">
        <f>'Award Table'!A57</f>
        <v>Enrolled Nurse - aged care - supervising other Direct Care employees</v>
      </c>
      <c r="S50" s="28">
        <f>'Award Table'!B57</f>
        <v>1476.6</v>
      </c>
      <c r="T50" s="138">
        <f t="shared" si="6"/>
        <v>-53</v>
      </c>
      <c r="U50" s="89">
        <f t="shared" si="7"/>
        <v>-3.7229558864849681E-2</v>
      </c>
    </row>
    <row r="51" spans="1:21" x14ac:dyDescent="0.25">
      <c r="A51" s="227" t="s">
        <v>138</v>
      </c>
      <c r="B51" s="9" t="s">
        <v>139</v>
      </c>
      <c r="C51" s="79"/>
      <c r="D51" s="77">
        <v>1390.5</v>
      </c>
      <c r="E51" s="79"/>
      <c r="F51" s="77">
        <v>1407.2</v>
      </c>
      <c r="G51" s="77">
        <v>1449.4</v>
      </c>
      <c r="H51" s="79"/>
      <c r="I51" s="77">
        <v>1465.3</v>
      </c>
      <c r="J51" s="77">
        <v>1509.3</v>
      </c>
      <c r="K51" s="79"/>
      <c r="L51" s="77">
        <v>1651.2</v>
      </c>
      <c r="M51" s="79"/>
      <c r="N51" s="14" t="str">
        <f>'Award Table'!A55</f>
        <v>Enrolled Nurse - other than aged care - PP5</v>
      </c>
      <c r="O51" s="34">
        <f>'Award Table'!B55</f>
        <v>1199.2</v>
      </c>
      <c r="P51" s="33">
        <f t="shared" si="4"/>
        <v>250.20000000000005</v>
      </c>
      <c r="Q51" s="86">
        <f t="shared" si="5"/>
        <v>0.17262315440872086</v>
      </c>
      <c r="R51" s="14" t="str">
        <f>'Award Table'!A57</f>
        <v>Enrolled Nurse - aged care - supervising other Direct Care employees</v>
      </c>
      <c r="S51" s="28">
        <f>'Award Table'!B57</f>
        <v>1476.6</v>
      </c>
      <c r="T51" s="138">
        <f t="shared" si="6"/>
        <v>-27.199999999999818</v>
      </c>
      <c r="U51" s="89">
        <f t="shared" si="7"/>
        <v>-1.8766386090796065E-2</v>
      </c>
    </row>
    <row r="52" spans="1:21" x14ac:dyDescent="0.25">
      <c r="A52" s="24" t="s">
        <v>140</v>
      </c>
      <c r="B52" s="9" t="s">
        <v>141</v>
      </c>
      <c r="C52" s="79"/>
      <c r="D52" s="77">
        <v>1420.2</v>
      </c>
      <c r="E52" s="79"/>
      <c r="F52" s="77">
        <v>1437.2</v>
      </c>
      <c r="G52" s="77">
        <v>1480.3</v>
      </c>
      <c r="H52" s="79"/>
      <c r="I52" s="77">
        <v>1496.6</v>
      </c>
      <c r="J52" s="77">
        <v>1541.5</v>
      </c>
      <c r="K52" s="79"/>
      <c r="L52" s="77">
        <v>1686.4010000000001</v>
      </c>
      <c r="M52" s="79"/>
      <c r="N52" s="14" t="str">
        <f>'Award Table'!A55</f>
        <v>Enrolled Nurse - other than aged care - PP5</v>
      </c>
      <c r="O52" s="34">
        <f>'Award Table'!B55</f>
        <v>1199.2</v>
      </c>
      <c r="P52" s="33">
        <f t="shared" si="4"/>
        <v>281.09999999999991</v>
      </c>
      <c r="Q52" s="86">
        <f t="shared" si="5"/>
        <v>0.18989394041748289</v>
      </c>
      <c r="R52" s="14" t="str">
        <f>'Award Table'!A57</f>
        <v>Enrolled Nurse - aged care - supervising other Direct Care employees</v>
      </c>
      <c r="S52" s="28">
        <f>'Award Table'!B57</f>
        <v>1476.6</v>
      </c>
      <c r="T52" s="18">
        <f t="shared" si="6"/>
        <v>3.7000000000000455</v>
      </c>
      <c r="U52" s="87">
        <f t="shared" si="7"/>
        <v>2.4994933459434208E-3</v>
      </c>
    </row>
    <row r="53" spans="1:21" x14ac:dyDescent="0.25">
      <c r="A53" s="14" t="s">
        <v>142</v>
      </c>
      <c r="B53" s="9" t="s">
        <v>143</v>
      </c>
      <c r="C53" s="21"/>
      <c r="D53" s="11"/>
      <c r="E53" s="79"/>
      <c r="F53" s="79"/>
      <c r="G53" s="224" t="s">
        <v>144</v>
      </c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</row>
    <row r="54" spans="1:21" x14ac:dyDescent="0.25">
      <c r="A54" s="74" t="s">
        <v>145</v>
      </c>
      <c r="B54" s="42" t="s">
        <v>146</v>
      </c>
      <c r="C54" s="142">
        <f>S45</f>
        <v>1476.6</v>
      </c>
      <c r="D54" s="11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</row>
    <row r="55" spans="1:21" x14ac:dyDescent="0.25">
      <c r="A55" s="74" t="s">
        <v>147</v>
      </c>
      <c r="B55" s="42" t="s">
        <v>148</v>
      </c>
      <c r="C55" s="142">
        <f>S45</f>
        <v>1476.6</v>
      </c>
      <c r="D55" s="11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</row>
    <row r="56" spans="1:21" x14ac:dyDescent="0.25">
      <c r="A56" s="74" t="s">
        <v>149</v>
      </c>
      <c r="B56" s="42" t="s">
        <v>150</v>
      </c>
      <c r="C56" s="142">
        <f>S45</f>
        <v>1476.6</v>
      </c>
      <c r="D56" s="11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</row>
    <row r="57" spans="1:21" x14ac:dyDescent="0.25">
      <c r="A57" s="74" t="s">
        <v>151</v>
      </c>
      <c r="B57" s="42" t="s">
        <v>152</v>
      </c>
      <c r="C57" s="142">
        <f>S45</f>
        <v>1476.6</v>
      </c>
      <c r="D57" s="11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</row>
    <row r="58" spans="1:21" hidden="1" x14ac:dyDescent="0.25">
      <c r="A58" s="74" t="s">
        <v>153</v>
      </c>
      <c r="B58" s="42" t="s">
        <v>154</v>
      </c>
      <c r="C58" s="11"/>
      <c r="D58" s="11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</row>
    <row r="59" spans="1:21" hidden="1" x14ac:dyDescent="0.25">
      <c r="A59" s="74" t="s">
        <v>155</v>
      </c>
      <c r="B59" s="42" t="s">
        <v>156</v>
      </c>
      <c r="C59" s="11"/>
      <c r="D59" s="11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</row>
    <row r="60" spans="1:21" hidden="1" x14ac:dyDescent="0.25">
      <c r="A60" s="74" t="s">
        <v>157</v>
      </c>
      <c r="B60" s="42" t="s">
        <v>158</v>
      </c>
      <c r="C60" s="11"/>
      <c r="D60" s="11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</row>
    <row r="61" spans="1:21" hidden="1" x14ac:dyDescent="0.25">
      <c r="A61" s="74" t="s">
        <v>159</v>
      </c>
      <c r="B61" s="42" t="s">
        <v>160</v>
      </c>
      <c r="C61" s="11"/>
      <c r="D61" s="11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</row>
    <row r="62" spans="1:21" x14ac:dyDescent="0.25">
      <c r="A62" s="74" t="s">
        <v>153</v>
      </c>
      <c r="B62" s="223" t="s">
        <v>161</v>
      </c>
      <c r="C62" s="142">
        <f t="shared" ref="C62:C64" si="8">S50</f>
        <v>1476.6</v>
      </c>
      <c r="D62" s="11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</row>
    <row r="63" spans="1:21" x14ac:dyDescent="0.25">
      <c r="A63" s="74" t="s">
        <v>155</v>
      </c>
      <c r="B63" s="223" t="s">
        <v>162</v>
      </c>
      <c r="C63" s="142">
        <f t="shared" si="8"/>
        <v>1476.6</v>
      </c>
      <c r="D63" s="11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</row>
    <row r="64" spans="1:21" x14ac:dyDescent="0.25">
      <c r="A64" s="74" t="s">
        <v>157</v>
      </c>
      <c r="B64" s="223" t="s">
        <v>163</v>
      </c>
      <c r="C64" s="142">
        <f t="shared" si="8"/>
        <v>1476.6</v>
      </c>
      <c r="D64" s="11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</row>
    <row r="65" spans="1:21" x14ac:dyDescent="0.25">
      <c r="A65" s="24" t="s">
        <v>164</v>
      </c>
      <c r="B65" s="9" t="s">
        <v>165</v>
      </c>
      <c r="C65" s="79"/>
      <c r="D65" s="77">
        <v>1449.7</v>
      </c>
      <c r="E65" s="79"/>
      <c r="F65" s="77">
        <v>1467.0964000000001</v>
      </c>
      <c r="G65" s="77">
        <v>1511.1</v>
      </c>
      <c r="H65" s="79"/>
      <c r="I65" s="77">
        <v>1527.7</v>
      </c>
      <c r="J65" s="77">
        <v>1573.5</v>
      </c>
      <c r="K65" s="79"/>
      <c r="L65" s="77">
        <v>1721.4</v>
      </c>
      <c r="M65" s="79"/>
      <c r="N65" s="14" t="str">
        <f>'Award Table'!A51</f>
        <v>Enrolled Nurse - other than aged care - PP1</v>
      </c>
      <c r="O65" s="34">
        <f>'Award Table'!B51</f>
        <v>1139.9000000000001</v>
      </c>
      <c r="P65" s="33">
        <f t="shared" ref="P65:P73" si="9">G65-O65</f>
        <v>371.19999999999982</v>
      </c>
      <c r="Q65" s="86">
        <f t="shared" ref="Q65:Q73" si="10">(G65-O65)/G65</f>
        <v>0.24564886506518419</v>
      </c>
      <c r="R65" s="14" t="s">
        <v>166</v>
      </c>
      <c r="S65" s="28">
        <f>'Award Table'!B57</f>
        <v>1476.6</v>
      </c>
      <c r="T65" s="18">
        <f t="shared" ref="T65:T73" si="11">G65-S65</f>
        <v>34.5</v>
      </c>
      <c r="U65" s="87">
        <f t="shared" ref="U65:U73" si="12">(G65-S65)/G65</f>
        <v>2.2831050228310504E-2</v>
      </c>
    </row>
    <row r="66" spans="1:21" x14ac:dyDescent="0.25">
      <c r="A66" s="24" t="s">
        <v>167</v>
      </c>
      <c r="B66" s="9" t="s">
        <v>168</v>
      </c>
      <c r="C66" s="79"/>
      <c r="D66" s="77">
        <v>1464.9</v>
      </c>
      <c r="E66" s="79"/>
      <c r="F66" s="77">
        <v>1482.5</v>
      </c>
      <c r="G66" s="77">
        <v>1527</v>
      </c>
      <c r="H66" s="79"/>
      <c r="I66" s="77">
        <v>1543.8</v>
      </c>
      <c r="J66" s="77">
        <v>1590.1</v>
      </c>
      <c r="K66" s="79"/>
      <c r="L66" s="77">
        <v>1739.6</v>
      </c>
      <c r="M66" s="79"/>
      <c r="N66" s="14" t="str">
        <f>'Award Table'!A52</f>
        <v>Enrolled Nurse - other than aged care - PP2</v>
      </c>
      <c r="O66" s="34">
        <f>'Award Table'!B52</f>
        <v>1155</v>
      </c>
      <c r="P66" s="33">
        <f t="shared" si="9"/>
        <v>372</v>
      </c>
      <c r="Q66" s="86">
        <f t="shared" si="10"/>
        <v>0.24361493123772102</v>
      </c>
      <c r="R66" s="14" t="s">
        <v>166</v>
      </c>
      <c r="S66" s="28">
        <f>'Award Table'!B57</f>
        <v>1476.6</v>
      </c>
      <c r="T66" s="18">
        <f t="shared" si="11"/>
        <v>50.400000000000091</v>
      </c>
      <c r="U66" s="87">
        <f t="shared" si="12"/>
        <v>3.3005893909626778E-2</v>
      </c>
    </row>
    <row r="67" spans="1:21" x14ac:dyDescent="0.25">
      <c r="A67" s="24" t="s">
        <v>169</v>
      </c>
      <c r="B67" s="9" t="s">
        <v>170</v>
      </c>
      <c r="C67" s="79"/>
      <c r="D67" s="77">
        <v>1479.595</v>
      </c>
      <c r="E67" s="79"/>
      <c r="F67" s="77">
        <v>1497.4</v>
      </c>
      <c r="G67" s="77">
        <v>1542.3</v>
      </c>
      <c r="H67" s="79"/>
      <c r="I67" s="77">
        <v>1559.3</v>
      </c>
      <c r="J67" s="77">
        <v>1606.1</v>
      </c>
      <c r="K67" s="79"/>
      <c r="L67" s="77">
        <v>1757.1</v>
      </c>
      <c r="M67" s="79"/>
      <c r="N67" s="14" t="str">
        <f>'Award Table'!A53</f>
        <v>Enrolled Nurse - other than aged care - PP3</v>
      </c>
      <c r="O67" s="34">
        <f>'Award Table'!B53</f>
        <v>1170.4000000000001</v>
      </c>
      <c r="P67" s="33">
        <f t="shared" si="9"/>
        <v>371.89999999999986</v>
      </c>
      <c r="Q67" s="86">
        <f t="shared" si="10"/>
        <v>0.24113337223627043</v>
      </c>
      <c r="R67" s="14" t="s">
        <v>166</v>
      </c>
      <c r="S67" s="28">
        <f>'Award Table'!B57</f>
        <v>1476.6</v>
      </c>
      <c r="T67" s="18">
        <f t="shared" si="11"/>
        <v>65.700000000000045</v>
      </c>
      <c r="U67" s="87">
        <f t="shared" si="12"/>
        <v>4.2598716203073365E-2</v>
      </c>
    </row>
    <row r="68" spans="1:21" x14ac:dyDescent="0.25">
      <c r="A68" s="24" t="s">
        <v>171</v>
      </c>
      <c r="B68" s="9" t="s">
        <v>172</v>
      </c>
      <c r="C68" s="79"/>
      <c r="D68" s="77">
        <v>1514.203</v>
      </c>
      <c r="E68" s="79"/>
      <c r="F68" s="77">
        <v>1532.4</v>
      </c>
      <c r="G68" s="77">
        <v>1578.4</v>
      </c>
      <c r="H68" s="79"/>
      <c r="I68" s="77">
        <v>1595.8</v>
      </c>
      <c r="J68" s="77">
        <v>1643.7</v>
      </c>
      <c r="K68" s="79"/>
      <c r="L68" s="77">
        <v>1798.2</v>
      </c>
      <c r="M68" s="79"/>
      <c r="N68" s="14" t="str">
        <f>'Award Table'!A54</f>
        <v>Enrolled Nurse - other than aged care - PP4</v>
      </c>
      <c r="O68" s="34">
        <f>'Award Table'!B54</f>
        <v>1187.2</v>
      </c>
      <c r="P68" s="33">
        <f t="shared" si="9"/>
        <v>391.20000000000005</v>
      </c>
      <c r="Q68" s="86">
        <f t="shared" si="10"/>
        <v>0.24784591991890523</v>
      </c>
      <c r="R68" s="14" t="s">
        <v>166</v>
      </c>
      <c r="S68" s="28">
        <f>'Award Table'!B57</f>
        <v>1476.6</v>
      </c>
      <c r="T68" s="18">
        <f t="shared" si="11"/>
        <v>101.80000000000018</v>
      </c>
      <c r="U68" s="87">
        <f t="shared" si="12"/>
        <v>6.4495691839837915E-2</v>
      </c>
    </row>
    <row r="69" spans="1:21" x14ac:dyDescent="0.25">
      <c r="A69" s="24" t="s">
        <v>173</v>
      </c>
      <c r="B69" s="9" t="s">
        <v>174</v>
      </c>
      <c r="C69" s="79"/>
      <c r="D69" s="77">
        <v>1553.8</v>
      </c>
      <c r="E69" s="79"/>
      <c r="F69" s="77">
        <v>1572.5</v>
      </c>
      <c r="G69" s="77">
        <v>1619.7</v>
      </c>
      <c r="H69" s="79"/>
      <c r="I69" s="77">
        <v>1637.5</v>
      </c>
      <c r="J69" s="77">
        <v>1686.6</v>
      </c>
      <c r="K69" s="79"/>
      <c r="L69" s="77">
        <v>1845.1</v>
      </c>
      <c r="M69" s="79"/>
      <c r="N69" s="14" t="str">
        <f>'Award Table'!A55</f>
        <v>Enrolled Nurse - other than aged care - PP5</v>
      </c>
      <c r="O69" s="34">
        <f>'Award Table'!B55</f>
        <v>1199.2</v>
      </c>
      <c r="P69" s="33">
        <f t="shared" si="9"/>
        <v>420.5</v>
      </c>
      <c r="Q69" s="86">
        <f t="shared" si="10"/>
        <v>0.25961597826758043</v>
      </c>
      <c r="R69" s="14" t="s">
        <v>166</v>
      </c>
      <c r="S69" s="28">
        <f>'Award Table'!B57</f>
        <v>1476.6</v>
      </c>
      <c r="T69" s="18">
        <f t="shared" si="11"/>
        <v>143.10000000000014</v>
      </c>
      <c r="U69" s="87">
        <f t="shared" si="12"/>
        <v>8.8349694387849689E-2</v>
      </c>
    </row>
    <row r="70" spans="1:21" x14ac:dyDescent="0.25">
      <c r="A70" s="24" t="s">
        <v>175</v>
      </c>
      <c r="B70" s="9" t="s">
        <v>176</v>
      </c>
      <c r="C70" s="79"/>
      <c r="D70" s="77">
        <v>1609.4</v>
      </c>
      <c r="E70" s="79"/>
      <c r="F70" s="77">
        <v>1628.7</v>
      </c>
      <c r="G70" s="77">
        <v>1677.6</v>
      </c>
      <c r="H70" s="79"/>
      <c r="I70" s="77">
        <v>1696.1</v>
      </c>
      <c r="J70" s="77">
        <v>1747</v>
      </c>
      <c r="K70" s="79"/>
      <c r="L70" s="77">
        <v>1911.2</v>
      </c>
      <c r="M70" s="79"/>
      <c r="N70" s="14" t="str">
        <f>'Award Table'!A55</f>
        <v>Enrolled Nurse - other than aged care - PP5</v>
      </c>
      <c r="O70" s="34">
        <f>'Award Table'!B55</f>
        <v>1199.2</v>
      </c>
      <c r="P70" s="33">
        <f t="shared" si="9"/>
        <v>478.39999999999986</v>
      </c>
      <c r="Q70" s="86">
        <f t="shared" si="10"/>
        <v>0.2851692894611349</v>
      </c>
      <c r="R70" s="14" t="s">
        <v>166</v>
      </c>
      <c r="S70" s="28">
        <f>'Award Table'!B57</f>
        <v>1476.6</v>
      </c>
      <c r="T70" s="18">
        <f t="shared" si="11"/>
        <v>201</v>
      </c>
      <c r="U70" s="87">
        <f t="shared" si="12"/>
        <v>0.11981402002861231</v>
      </c>
    </row>
    <row r="71" spans="1:21" x14ac:dyDescent="0.25">
      <c r="A71" s="24" t="s">
        <v>177</v>
      </c>
      <c r="B71" s="9" t="s">
        <v>178</v>
      </c>
      <c r="C71" s="79"/>
      <c r="D71" s="77">
        <v>1635.5</v>
      </c>
      <c r="E71" s="79"/>
      <c r="F71" s="77">
        <v>1655.1</v>
      </c>
      <c r="G71" s="77">
        <v>1704.8</v>
      </c>
      <c r="H71" s="79"/>
      <c r="I71" s="77">
        <v>1723.6</v>
      </c>
      <c r="J71" s="77">
        <v>1775.3</v>
      </c>
      <c r="K71" s="79"/>
      <c r="L71" s="77">
        <v>1942.2</v>
      </c>
      <c r="M71" s="79"/>
      <c r="N71" s="14" t="str">
        <f>'Award Table'!A55</f>
        <v>Enrolled Nurse - other than aged care - PP5</v>
      </c>
      <c r="O71" s="34">
        <f>'Award Table'!B55</f>
        <v>1199.2</v>
      </c>
      <c r="P71" s="33">
        <f t="shared" si="9"/>
        <v>505.59999999999991</v>
      </c>
      <c r="Q71" s="86">
        <f t="shared" si="10"/>
        <v>0.29657437822618482</v>
      </c>
      <c r="R71" s="14" t="s">
        <v>166</v>
      </c>
      <c r="S71" s="28">
        <f>'Award Table'!B57</f>
        <v>1476.6</v>
      </c>
      <c r="T71" s="18">
        <f t="shared" si="11"/>
        <v>228.20000000000005</v>
      </c>
      <c r="U71" s="87">
        <f t="shared" si="12"/>
        <v>0.13385734396996718</v>
      </c>
    </row>
    <row r="72" spans="1:21" x14ac:dyDescent="0.25">
      <c r="A72" s="24" t="s">
        <v>179</v>
      </c>
      <c r="B72" s="9" t="s">
        <v>180</v>
      </c>
      <c r="C72" s="79"/>
      <c r="D72" s="77">
        <v>1657.4</v>
      </c>
      <c r="E72" s="79"/>
      <c r="F72" s="77">
        <v>1677.3</v>
      </c>
      <c r="G72" s="77">
        <v>1727.6</v>
      </c>
      <c r="H72" s="79"/>
      <c r="I72" s="77">
        <v>1746.6</v>
      </c>
      <c r="J72" s="77">
        <v>1799</v>
      </c>
      <c r="K72" s="79"/>
      <c r="L72" s="77">
        <v>1968.1</v>
      </c>
      <c r="M72" s="79"/>
      <c r="N72" s="14" t="str">
        <f>'Award Table'!A55</f>
        <v>Enrolled Nurse - other than aged care - PP5</v>
      </c>
      <c r="O72" s="34">
        <f>'Award Table'!B55</f>
        <v>1199.2</v>
      </c>
      <c r="P72" s="33">
        <f t="shared" si="9"/>
        <v>528.39999999999986</v>
      </c>
      <c r="Q72" s="86">
        <f t="shared" si="10"/>
        <v>0.30585783746237549</v>
      </c>
      <c r="R72" s="14" t="s">
        <v>166</v>
      </c>
      <c r="S72" s="28">
        <f>'Award Table'!B57</f>
        <v>1476.6</v>
      </c>
      <c r="T72" s="18">
        <f t="shared" si="11"/>
        <v>251</v>
      </c>
      <c r="U72" s="87">
        <f t="shared" si="12"/>
        <v>0.14528826117156751</v>
      </c>
    </row>
    <row r="73" spans="1:21" x14ac:dyDescent="0.25">
      <c r="A73" s="24" t="s">
        <v>181</v>
      </c>
      <c r="B73" s="9" t="s">
        <v>182</v>
      </c>
      <c r="C73" s="79"/>
      <c r="D73" s="77">
        <v>2064.1999999999998</v>
      </c>
      <c r="E73" s="79"/>
      <c r="F73" s="77">
        <v>2089</v>
      </c>
      <c r="G73" s="77">
        <v>2151.6999999999998</v>
      </c>
      <c r="H73" s="79"/>
      <c r="I73" s="77">
        <v>2175.4</v>
      </c>
      <c r="J73" s="77">
        <v>2240.6</v>
      </c>
      <c r="K73" s="79"/>
      <c r="L73" s="77">
        <v>2451.1999999999998</v>
      </c>
      <c r="M73" s="79"/>
      <c r="N73" s="14" t="str">
        <f>'Award Table'!A55</f>
        <v>Enrolled Nurse - other than aged care - PP5</v>
      </c>
      <c r="O73" s="34">
        <f>'Award Table'!B55</f>
        <v>1199.2</v>
      </c>
      <c r="P73" s="33">
        <f t="shared" si="9"/>
        <v>952.49999999999977</v>
      </c>
      <c r="Q73" s="86">
        <f t="shared" si="10"/>
        <v>0.44267323511641948</v>
      </c>
      <c r="R73" s="14" t="s">
        <v>166</v>
      </c>
      <c r="S73" s="28">
        <f>'Award Table'!B57</f>
        <v>1476.6</v>
      </c>
      <c r="T73" s="18">
        <f t="shared" si="11"/>
        <v>675.09999999999991</v>
      </c>
      <c r="U73" s="87">
        <f t="shared" si="12"/>
        <v>0.3137519170888135</v>
      </c>
    </row>
    <row r="74" spans="1:21" x14ac:dyDescent="0.25">
      <c r="A74" s="45" t="s">
        <v>183</v>
      </c>
      <c r="B74" s="45"/>
      <c r="C74" s="83"/>
      <c r="D74" s="141"/>
      <c r="E74" s="137"/>
      <c r="F74" s="137"/>
      <c r="G74" s="137"/>
      <c r="H74" s="137"/>
      <c r="I74" s="137"/>
      <c r="J74" s="137"/>
      <c r="K74" s="137"/>
      <c r="L74" s="137"/>
      <c r="M74" s="137"/>
      <c r="N74" s="83"/>
      <c r="O74" s="80"/>
      <c r="P74" s="80"/>
      <c r="Q74" s="83"/>
      <c r="R74" s="83"/>
      <c r="S74" s="83"/>
      <c r="T74" s="83"/>
      <c r="U74" s="83"/>
    </row>
    <row r="75" spans="1:21" x14ac:dyDescent="0.25">
      <c r="A75" s="24" t="s">
        <v>184</v>
      </c>
      <c r="B75" s="9" t="s">
        <v>185</v>
      </c>
      <c r="C75" s="79"/>
      <c r="D75" s="85">
        <v>1056.8</v>
      </c>
      <c r="E75" s="79"/>
      <c r="F75" s="79"/>
      <c r="G75" s="79"/>
      <c r="H75" s="16">
        <v>1088.5</v>
      </c>
      <c r="I75" s="79"/>
      <c r="J75" s="79"/>
      <c r="K75" s="85">
        <v>1121.2</v>
      </c>
      <c r="L75" s="79"/>
      <c r="M75" s="85">
        <f>1154.8</f>
        <v>1154.8</v>
      </c>
      <c r="N75" s="29" t="str">
        <f>'Award Table'!A91</f>
        <v>Nursing Assistant - other than aged care - 1st year</v>
      </c>
      <c r="O75" s="34">
        <f>'Award Table'!B91</f>
        <v>1050.7</v>
      </c>
      <c r="P75" s="33">
        <f>H75-O75</f>
        <v>37.799999999999955</v>
      </c>
      <c r="Q75" s="86">
        <f>(H75-O75)/H75</f>
        <v>3.4726688102893852E-2</v>
      </c>
      <c r="R75" s="79"/>
      <c r="S75" s="79"/>
      <c r="T75" s="79"/>
      <c r="U75" s="79"/>
    </row>
    <row r="76" spans="1:21" x14ac:dyDescent="0.25">
      <c r="A76" s="24" t="s">
        <v>186</v>
      </c>
      <c r="B76" s="9" t="s">
        <v>187</v>
      </c>
      <c r="C76" s="79"/>
      <c r="D76" s="85">
        <v>1085.4000000000001</v>
      </c>
      <c r="E76" s="79"/>
      <c r="F76" s="79"/>
      <c r="G76" s="79"/>
      <c r="H76" s="16">
        <v>1118</v>
      </c>
      <c r="I76" s="79"/>
      <c r="J76" s="79"/>
      <c r="K76" s="85">
        <v>1151.5</v>
      </c>
      <c r="L76" s="79"/>
      <c r="M76" s="85">
        <v>1186.0999999999999</v>
      </c>
      <c r="N76" s="29" t="str">
        <f>'Award Table'!A92</f>
        <v>Nursing Assistant - other than aged care - 2nd year</v>
      </c>
      <c r="O76" s="34">
        <f>'Award Table'!B92</f>
        <v>1067.3</v>
      </c>
      <c r="P76" s="33">
        <f t="shared" ref="P76:P91" si="13">H76-O76</f>
        <v>50.700000000000045</v>
      </c>
      <c r="Q76" s="86">
        <f t="shared" ref="Q76:Q91" si="14">(H76-O76)/H76</f>
        <v>4.5348837209302363E-2</v>
      </c>
      <c r="R76" s="79"/>
      <c r="S76" s="79"/>
      <c r="T76" s="79"/>
      <c r="U76" s="79"/>
    </row>
    <row r="77" spans="1:21" x14ac:dyDescent="0.25">
      <c r="A77" s="24" t="s">
        <v>188</v>
      </c>
      <c r="B77" s="9" t="s">
        <v>189</v>
      </c>
      <c r="C77" s="79"/>
      <c r="D77" s="85">
        <v>1126.3</v>
      </c>
      <c r="E77" s="79"/>
      <c r="F77" s="79"/>
      <c r="G77" s="79"/>
      <c r="H77" s="16">
        <v>1160.0999999999999</v>
      </c>
      <c r="I77" s="79"/>
      <c r="J77" s="79"/>
      <c r="K77" s="85">
        <v>1194.9000000000001</v>
      </c>
      <c r="L77" s="79"/>
      <c r="M77" s="85">
        <v>1230.8</v>
      </c>
      <c r="N77" s="29" t="str">
        <f>'Award Table'!A93</f>
        <v>Nursing Assistant - other than aged care - 3rd year +</v>
      </c>
      <c r="O77" s="34">
        <f>'Award Table'!B93</f>
        <v>1084.4000000000001</v>
      </c>
      <c r="P77" s="33">
        <f t="shared" si="13"/>
        <v>75.699999999999818</v>
      </c>
      <c r="Q77" s="86">
        <f t="shared" si="14"/>
        <v>6.5252995431428179E-2</v>
      </c>
      <c r="R77" s="79"/>
      <c r="S77" s="79"/>
      <c r="T77" s="79"/>
      <c r="U77" s="79"/>
    </row>
    <row r="78" spans="1:21" x14ac:dyDescent="0.25">
      <c r="A78" s="24" t="s">
        <v>190</v>
      </c>
      <c r="B78" s="9" t="s">
        <v>191</v>
      </c>
      <c r="C78" s="79"/>
      <c r="D78" s="85">
        <v>1154.5999999999999</v>
      </c>
      <c r="E78" s="79"/>
      <c r="F78" s="79"/>
      <c r="G78" s="79"/>
      <c r="H78" s="16">
        <v>1189.2</v>
      </c>
      <c r="I78" s="79"/>
      <c r="J78" s="79"/>
      <c r="K78" s="85">
        <v>1224.9000000000001</v>
      </c>
      <c r="L78" s="79"/>
      <c r="M78" s="85">
        <v>1261.7</v>
      </c>
      <c r="N78" s="29" t="str">
        <f>'Award Table'!A93</f>
        <v>Nursing Assistant - other than aged care - 3rd year +</v>
      </c>
      <c r="O78" s="34">
        <f>'Award Table'!B93</f>
        <v>1084.4000000000001</v>
      </c>
      <c r="P78" s="33">
        <f t="shared" si="13"/>
        <v>104.79999999999995</v>
      </c>
      <c r="Q78" s="86">
        <f t="shared" si="14"/>
        <v>8.8126471577531076E-2</v>
      </c>
      <c r="R78" s="79"/>
      <c r="S78" s="79"/>
      <c r="T78" s="79"/>
      <c r="U78" s="79"/>
    </row>
    <row r="79" spans="1:21" x14ac:dyDescent="0.25">
      <c r="A79" s="24" t="s">
        <v>192</v>
      </c>
      <c r="B79" s="9" t="s">
        <v>193</v>
      </c>
      <c r="C79" s="79"/>
      <c r="D79" s="85">
        <v>1183.5</v>
      </c>
      <c r="E79" s="79"/>
      <c r="F79" s="79"/>
      <c r="G79" s="79"/>
      <c r="H79" s="16">
        <v>1219</v>
      </c>
      <c r="I79" s="79"/>
      <c r="J79" s="79"/>
      <c r="K79" s="85">
        <v>1255.5999999999999</v>
      </c>
      <c r="L79" s="79"/>
      <c r="M79" s="85">
        <v>1293.3</v>
      </c>
      <c r="N79" s="29" t="str">
        <f>'Award Table'!A93</f>
        <v>Nursing Assistant - other than aged care - 3rd year +</v>
      </c>
      <c r="O79" s="34">
        <f>'Award Table'!B93</f>
        <v>1084.4000000000001</v>
      </c>
      <c r="P79" s="33">
        <f t="shared" si="13"/>
        <v>134.59999999999991</v>
      </c>
      <c r="Q79" s="86">
        <f t="shared" si="14"/>
        <v>0.1104183757178014</v>
      </c>
      <c r="R79" s="79"/>
      <c r="S79" s="79"/>
      <c r="T79" s="79"/>
      <c r="U79" s="79"/>
    </row>
    <row r="80" spans="1:21" x14ac:dyDescent="0.25">
      <c r="A80" s="24" t="s">
        <v>194</v>
      </c>
      <c r="B80" s="9" t="s">
        <v>195</v>
      </c>
      <c r="C80" s="79"/>
      <c r="D80" s="85">
        <v>1212.2</v>
      </c>
      <c r="E80" s="79"/>
      <c r="F80" s="79"/>
      <c r="G80" s="79"/>
      <c r="H80" s="16">
        <v>1248.5999999999999</v>
      </c>
      <c r="I80" s="79"/>
      <c r="J80" s="79"/>
      <c r="K80" s="85">
        <v>1286</v>
      </c>
      <c r="L80" s="79"/>
      <c r="M80" s="85">
        <v>1324.6</v>
      </c>
      <c r="N80" s="29" t="str">
        <f>'Award Table'!A93</f>
        <v>Nursing Assistant - other than aged care - 3rd year +</v>
      </c>
      <c r="O80" s="34">
        <f>'Award Table'!B93</f>
        <v>1084.4000000000001</v>
      </c>
      <c r="P80" s="33">
        <f t="shared" si="13"/>
        <v>164.19999999999982</v>
      </c>
      <c r="Q80" s="86">
        <f t="shared" si="14"/>
        <v>0.13150728816274213</v>
      </c>
      <c r="R80" s="79"/>
      <c r="S80" s="79"/>
      <c r="T80" s="79"/>
      <c r="U80" s="79"/>
    </row>
    <row r="81" spans="1:21" x14ac:dyDescent="0.25">
      <c r="A81" s="24" t="s">
        <v>196</v>
      </c>
      <c r="B81" s="9" t="s">
        <v>197</v>
      </c>
      <c r="C81" s="79"/>
      <c r="D81" s="85">
        <v>1235.8</v>
      </c>
      <c r="E81" s="79"/>
      <c r="F81" s="79"/>
      <c r="G81" s="79"/>
      <c r="H81" s="16">
        <v>1272.9000000000001</v>
      </c>
      <c r="I81" s="79"/>
      <c r="J81" s="79"/>
      <c r="K81" s="85">
        <v>1311.1</v>
      </c>
      <c r="L81" s="79"/>
      <c r="M81" s="85">
        <v>1350.4</v>
      </c>
      <c r="N81" s="29" t="str">
        <f>'Award Table'!A93</f>
        <v>Nursing Assistant - other than aged care - 3rd year +</v>
      </c>
      <c r="O81" s="34">
        <f>'Award Table'!B93</f>
        <v>1084.4000000000001</v>
      </c>
      <c r="P81" s="33">
        <f t="shared" si="13"/>
        <v>188.5</v>
      </c>
      <c r="Q81" s="86">
        <f t="shared" si="14"/>
        <v>0.14808704532956241</v>
      </c>
      <c r="R81" s="79"/>
      <c r="S81" s="79"/>
      <c r="T81" s="79"/>
      <c r="U81" s="79"/>
    </row>
    <row r="82" spans="1:21" x14ac:dyDescent="0.25">
      <c r="A82" s="24" t="s">
        <v>198</v>
      </c>
      <c r="B82" s="9" t="s">
        <v>199</v>
      </c>
      <c r="C82" s="79"/>
      <c r="D82" s="85">
        <v>1259.4000000000001</v>
      </c>
      <c r="E82" s="79"/>
      <c r="F82" s="79"/>
      <c r="G82" s="79"/>
      <c r="H82" s="16">
        <v>1297.2</v>
      </c>
      <c r="I82" s="79"/>
      <c r="J82" s="79"/>
      <c r="K82" s="85">
        <v>1336.1</v>
      </c>
      <c r="L82" s="79"/>
      <c r="M82" s="85">
        <v>1376.2</v>
      </c>
      <c r="N82" s="29" t="str">
        <f>'Award Table'!A93</f>
        <v>Nursing Assistant - other than aged care - 3rd year +</v>
      </c>
      <c r="O82" s="34">
        <f>'Award Table'!B93</f>
        <v>1084.4000000000001</v>
      </c>
      <c r="P82" s="33">
        <f t="shared" si="13"/>
        <v>212.79999999999995</v>
      </c>
      <c r="Q82" s="86">
        <f t="shared" si="14"/>
        <v>0.16404563675608999</v>
      </c>
      <c r="R82" s="79"/>
      <c r="S82" s="79"/>
      <c r="T82" s="79"/>
      <c r="U82" s="79"/>
    </row>
    <row r="83" spans="1:21" x14ac:dyDescent="0.25">
      <c r="A83" s="24" t="s">
        <v>200</v>
      </c>
      <c r="B83" s="9" t="s">
        <v>201</v>
      </c>
      <c r="C83" s="79"/>
      <c r="D83" s="85">
        <v>1264.5</v>
      </c>
      <c r="E83" s="79"/>
      <c r="F83" s="79"/>
      <c r="G83" s="79"/>
      <c r="H83" s="16">
        <v>1302.4000000000001</v>
      </c>
      <c r="I83" s="79"/>
      <c r="J83" s="79"/>
      <c r="K83" s="85">
        <v>1341.5</v>
      </c>
      <c r="L83" s="79"/>
      <c r="M83" s="85">
        <v>1381.8</v>
      </c>
      <c r="N83" s="24" t="str">
        <f>'Award Table'!A94</f>
        <v>Nursing Assistant - other than aged care - Experienced (hold relevant Cert III)</v>
      </c>
      <c r="O83" s="34">
        <f>'Award Table'!B94</f>
        <v>1119.0999999999999</v>
      </c>
      <c r="P83" s="33">
        <f t="shared" si="13"/>
        <v>183.30000000000018</v>
      </c>
      <c r="Q83" s="86">
        <f t="shared" si="14"/>
        <v>0.14074017199017211</v>
      </c>
      <c r="R83" s="79"/>
      <c r="S83" s="79"/>
      <c r="T83" s="79"/>
      <c r="U83" s="79"/>
    </row>
    <row r="84" spans="1:21" ht="29.25" x14ac:dyDescent="0.25">
      <c r="A84" s="24" t="s">
        <v>202</v>
      </c>
      <c r="B84" s="9" t="s">
        <v>203</v>
      </c>
      <c r="C84" s="79"/>
      <c r="D84" s="85">
        <v>1301.0999999999999</v>
      </c>
      <c r="E84" s="79"/>
      <c r="F84" s="79"/>
      <c r="G84" s="79"/>
      <c r="H84" s="16">
        <v>1340.1</v>
      </c>
      <c r="I84" s="79"/>
      <c r="J84" s="79"/>
      <c r="K84" s="85">
        <v>1380.3</v>
      </c>
      <c r="L84" s="79"/>
      <c r="M84" s="85">
        <v>1421.7</v>
      </c>
      <c r="N84" s="21" t="str">
        <f>'Award Table'!A94</f>
        <v>Nursing Assistant - other than aged care - Experienced (hold relevant Cert III)</v>
      </c>
      <c r="O84" s="34">
        <f>'Award Table'!B94</f>
        <v>1119.0999999999999</v>
      </c>
      <c r="P84" s="33">
        <f t="shared" si="13"/>
        <v>221</v>
      </c>
      <c r="Q84" s="86">
        <f t="shared" si="14"/>
        <v>0.16491306618909038</v>
      </c>
      <c r="R84" s="79"/>
      <c r="S84" s="79"/>
      <c r="T84" s="79"/>
      <c r="U84" s="79"/>
    </row>
    <row r="85" spans="1:21" ht="29.25" x14ac:dyDescent="0.25">
      <c r="A85" s="24" t="s">
        <v>204</v>
      </c>
      <c r="B85" s="9" t="s">
        <v>205</v>
      </c>
      <c r="C85" s="79"/>
      <c r="D85" s="85">
        <v>1322.3</v>
      </c>
      <c r="E85" s="79"/>
      <c r="F85" s="79"/>
      <c r="G85" s="79"/>
      <c r="H85" s="16">
        <v>1362</v>
      </c>
      <c r="I85" s="79"/>
      <c r="J85" s="79"/>
      <c r="K85" s="85">
        <v>1402.9</v>
      </c>
      <c r="L85" s="79"/>
      <c r="M85" s="85">
        <v>1445</v>
      </c>
      <c r="N85" s="21" t="str">
        <f>'Award Table'!A94</f>
        <v>Nursing Assistant - other than aged care - Experienced (hold relevant Cert III)</v>
      </c>
      <c r="O85" s="34">
        <f>'Award Table'!B94</f>
        <v>1119.0999999999999</v>
      </c>
      <c r="P85" s="33">
        <f t="shared" si="13"/>
        <v>242.90000000000009</v>
      </c>
      <c r="Q85" s="86">
        <f t="shared" si="14"/>
        <v>0.17834067547723942</v>
      </c>
      <c r="R85" s="79"/>
      <c r="S85" s="79"/>
      <c r="T85" s="79"/>
      <c r="U85" s="79"/>
    </row>
    <row r="86" spans="1:21" ht="29.25" x14ac:dyDescent="0.25">
      <c r="A86" s="24" t="s">
        <v>206</v>
      </c>
      <c r="B86" s="9" t="s">
        <v>207</v>
      </c>
      <c r="C86" s="79"/>
      <c r="D86" s="85">
        <v>1350.9</v>
      </c>
      <c r="E86" s="79"/>
      <c r="F86" s="79"/>
      <c r="G86" s="79"/>
      <c r="H86" s="16">
        <v>1391.4</v>
      </c>
      <c r="I86" s="79"/>
      <c r="J86" s="79"/>
      <c r="K86" s="85">
        <v>1433.1</v>
      </c>
      <c r="L86" s="79"/>
      <c r="M86" s="85">
        <v>1476.1</v>
      </c>
      <c r="N86" s="21" t="str">
        <f>'Award Table'!A94</f>
        <v>Nursing Assistant - other than aged care - Experienced (hold relevant Cert III)</v>
      </c>
      <c r="O86" s="34">
        <f>'Award Table'!B94</f>
        <v>1119.0999999999999</v>
      </c>
      <c r="P86" s="33">
        <f t="shared" si="13"/>
        <v>272.30000000000018</v>
      </c>
      <c r="Q86" s="86">
        <f t="shared" si="14"/>
        <v>0.1957021704757799</v>
      </c>
      <c r="R86" s="79"/>
      <c r="S86" s="79"/>
      <c r="T86" s="79"/>
      <c r="U86" s="79"/>
    </row>
    <row r="87" spans="1:21" ht="29.25" x14ac:dyDescent="0.25">
      <c r="A87" s="24" t="s">
        <v>208</v>
      </c>
      <c r="B87" s="9" t="s">
        <v>209</v>
      </c>
      <c r="C87" s="79"/>
      <c r="D87" s="85">
        <v>1374.1</v>
      </c>
      <c r="E87" s="79"/>
      <c r="F87" s="79"/>
      <c r="G87" s="79"/>
      <c r="H87" s="16">
        <v>1415.3</v>
      </c>
      <c r="I87" s="79"/>
      <c r="J87" s="79"/>
      <c r="K87" s="85">
        <v>1457.8</v>
      </c>
      <c r="L87" s="79"/>
      <c r="M87" s="85">
        <v>1501.5</v>
      </c>
      <c r="N87" s="21" t="str">
        <f>'Award Table'!A94</f>
        <v>Nursing Assistant - other than aged care - Experienced (hold relevant Cert III)</v>
      </c>
      <c r="O87" s="34">
        <f>'Award Table'!B94</f>
        <v>1119.0999999999999</v>
      </c>
      <c r="P87" s="33">
        <f t="shared" si="13"/>
        <v>296.20000000000005</v>
      </c>
      <c r="Q87" s="86">
        <f t="shared" si="14"/>
        <v>0.20928425068889991</v>
      </c>
      <c r="R87" s="79"/>
      <c r="S87" s="79"/>
      <c r="T87" s="79"/>
      <c r="U87" s="79"/>
    </row>
    <row r="88" spans="1:21" ht="29.25" x14ac:dyDescent="0.25">
      <c r="A88" s="24" t="s">
        <v>210</v>
      </c>
      <c r="B88" s="9" t="s">
        <v>211</v>
      </c>
      <c r="C88" s="79"/>
      <c r="D88" s="85">
        <v>1409.6</v>
      </c>
      <c r="E88" s="79"/>
      <c r="F88" s="79"/>
      <c r="G88" s="79"/>
      <c r="H88" s="16">
        <v>1451.9</v>
      </c>
      <c r="I88" s="79"/>
      <c r="J88" s="79"/>
      <c r="K88" s="85">
        <v>1495.5</v>
      </c>
      <c r="L88" s="79"/>
      <c r="M88" s="85">
        <v>1540.4</v>
      </c>
      <c r="N88" s="21" t="str">
        <f>'Award Table'!A94</f>
        <v>Nursing Assistant - other than aged care - Experienced (hold relevant Cert III)</v>
      </c>
      <c r="O88" s="34">
        <f>'Award Table'!B94</f>
        <v>1119.0999999999999</v>
      </c>
      <c r="P88" s="33">
        <f t="shared" si="13"/>
        <v>332.80000000000018</v>
      </c>
      <c r="Q88" s="86">
        <f t="shared" si="14"/>
        <v>0.22921688821544195</v>
      </c>
      <c r="R88" s="79"/>
      <c r="S88" s="79"/>
      <c r="T88" s="79"/>
      <c r="U88" s="79"/>
    </row>
    <row r="89" spans="1:21" ht="29.25" x14ac:dyDescent="0.25">
      <c r="A89" s="24" t="s">
        <v>212</v>
      </c>
      <c r="B89" s="9" t="s">
        <v>213</v>
      </c>
      <c r="C89" s="79"/>
      <c r="D89" s="85">
        <v>1439.6</v>
      </c>
      <c r="E89" s="79"/>
      <c r="F89" s="79"/>
      <c r="G89" s="79"/>
      <c r="H89" s="16">
        <v>1482.8</v>
      </c>
      <c r="I89" s="79"/>
      <c r="J89" s="79"/>
      <c r="K89" s="85">
        <v>1527.3</v>
      </c>
      <c r="L89" s="79"/>
      <c r="M89" s="85">
        <v>1573.1</v>
      </c>
      <c r="N89" s="21" t="str">
        <f>'Award Table'!A94</f>
        <v>Nursing Assistant - other than aged care - Experienced (hold relevant Cert III)</v>
      </c>
      <c r="O89" s="34">
        <f>'Award Table'!B94</f>
        <v>1119.0999999999999</v>
      </c>
      <c r="P89" s="33">
        <f t="shared" si="13"/>
        <v>363.70000000000005</v>
      </c>
      <c r="Q89" s="86">
        <f t="shared" si="14"/>
        <v>0.24527920151065555</v>
      </c>
      <c r="R89" s="79"/>
      <c r="S89" s="79"/>
      <c r="T89" s="79"/>
      <c r="U89" s="79"/>
    </row>
    <row r="90" spans="1:21" ht="29.25" x14ac:dyDescent="0.25">
      <c r="A90" s="24" t="s">
        <v>214</v>
      </c>
      <c r="B90" s="9" t="s">
        <v>215</v>
      </c>
      <c r="C90" s="79"/>
      <c r="D90" s="85">
        <v>1470.6</v>
      </c>
      <c r="E90" s="79"/>
      <c r="F90" s="79"/>
      <c r="G90" s="79"/>
      <c r="H90" s="16">
        <v>1514.7</v>
      </c>
      <c r="I90" s="79"/>
      <c r="J90" s="79"/>
      <c r="K90" s="85">
        <v>1560.1</v>
      </c>
      <c r="L90" s="79"/>
      <c r="M90" s="85">
        <v>1606.9</v>
      </c>
      <c r="N90" s="21" t="str">
        <f>'Award Table'!A94</f>
        <v>Nursing Assistant - other than aged care - Experienced (hold relevant Cert III)</v>
      </c>
      <c r="O90" s="34">
        <f>'Award Table'!B94</f>
        <v>1119.0999999999999</v>
      </c>
      <c r="P90" s="33">
        <f t="shared" si="13"/>
        <v>395.60000000000014</v>
      </c>
      <c r="Q90" s="86">
        <f t="shared" si="14"/>
        <v>0.26117382980128084</v>
      </c>
      <c r="R90" s="79"/>
      <c r="S90" s="79"/>
      <c r="T90" s="79"/>
      <c r="U90" s="79"/>
    </row>
    <row r="91" spans="1:21" ht="12.95" customHeight="1" x14ac:dyDescent="0.25">
      <c r="A91" s="24" t="s">
        <v>216</v>
      </c>
      <c r="B91" s="9" t="s">
        <v>217</v>
      </c>
      <c r="C91" s="79"/>
      <c r="D91" s="85">
        <v>1494.7</v>
      </c>
      <c r="E91" s="79"/>
      <c r="F91" s="79"/>
      <c r="G91" s="79"/>
      <c r="H91" s="16">
        <v>1539.5</v>
      </c>
      <c r="I91" s="79"/>
      <c r="J91" s="79"/>
      <c r="K91" s="85">
        <v>1585.7</v>
      </c>
      <c r="L91" s="79"/>
      <c r="M91" s="85">
        <v>1633.3</v>
      </c>
      <c r="N91" s="21" t="str">
        <f>'Award Table'!A94</f>
        <v>Nursing Assistant - other than aged care - Experienced (hold relevant Cert III)</v>
      </c>
      <c r="O91" s="34">
        <f>'Award Table'!B94</f>
        <v>1119.0999999999999</v>
      </c>
      <c r="P91" s="33">
        <f t="shared" si="13"/>
        <v>420.40000000000009</v>
      </c>
      <c r="Q91" s="86">
        <f t="shared" si="14"/>
        <v>0.27307567392010401</v>
      </c>
      <c r="R91" s="79"/>
      <c r="S91" s="79"/>
      <c r="T91" s="79"/>
      <c r="U91" s="79"/>
    </row>
    <row r="92" spans="1:21" x14ac:dyDescent="0.25">
      <c r="A92" s="45" t="s">
        <v>218</v>
      </c>
      <c r="B92" s="45"/>
      <c r="C92" s="83"/>
      <c r="D92" s="141"/>
      <c r="E92" s="137"/>
      <c r="F92" s="137"/>
      <c r="G92" s="137"/>
      <c r="H92" s="137"/>
      <c r="I92" s="137"/>
      <c r="J92" s="137"/>
      <c r="K92" s="137"/>
      <c r="L92" s="137"/>
      <c r="M92" s="137"/>
      <c r="N92" s="83"/>
      <c r="O92" s="80"/>
      <c r="P92" s="80"/>
      <c r="Q92" s="83"/>
      <c r="R92" s="83"/>
      <c r="S92" s="83"/>
      <c r="T92" s="83"/>
      <c r="U92" s="83"/>
    </row>
    <row r="93" spans="1:21" x14ac:dyDescent="0.25">
      <c r="A93" s="14" t="s">
        <v>219</v>
      </c>
      <c r="B93" s="9" t="s">
        <v>220</v>
      </c>
      <c r="C93" s="79"/>
      <c r="D93" s="77">
        <v>4119.1000000000004</v>
      </c>
      <c r="E93" s="79"/>
      <c r="F93" s="77">
        <v>4166.5</v>
      </c>
      <c r="G93" s="77">
        <v>4291.5</v>
      </c>
      <c r="H93" s="79"/>
      <c r="I93" s="77">
        <v>4338.7</v>
      </c>
      <c r="J93" s="77">
        <v>4468.8999999999996</v>
      </c>
      <c r="K93" s="79"/>
      <c r="L93" s="77">
        <v>4889</v>
      </c>
      <c r="M93" s="79"/>
      <c r="N93" s="88" t="str">
        <f>'Award Table'!A89</f>
        <v>Registered Nurse - other than aged care - Level 5 - G6</v>
      </c>
      <c r="O93" s="61">
        <f>'Award Table'!B89</f>
        <v>2706.9</v>
      </c>
      <c r="P93" s="33">
        <f>G93-O93</f>
        <v>1584.6</v>
      </c>
      <c r="Q93" s="86">
        <f>(G93-O93)/G93</f>
        <v>0.36924152394267734</v>
      </c>
      <c r="R93" s="88" t="str">
        <f>'Award Table'!A89</f>
        <v>Registered Nurse - other than aged care - Level 5 - G6</v>
      </c>
      <c r="S93" s="28">
        <f>'Award Table'!B89</f>
        <v>2706.9</v>
      </c>
      <c r="T93" s="18">
        <f>G93-S93</f>
        <v>1584.6</v>
      </c>
      <c r="U93" s="87">
        <f>(G93-S93)/G93</f>
        <v>0.36924152394267734</v>
      </c>
    </row>
  </sheetData>
  <sheetProtection sheet="1" objects="1" scenarios="1"/>
  <autoFilter ref="A1:M93"/>
  <phoneticPr fontId="1" type="noConversion"/>
  <pageMargins left="0.7" right="0.7" top="0.75" bottom="0.75" header="0.3" footer="0.3"/>
  <pageSetup paperSize="8" scale="4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0"/>
  <sheetViews>
    <sheetView zoomScale="55" zoomScaleNormal="55" workbookViewId="0">
      <selection activeCell="A27" sqref="A27"/>
    </sheetView>
  </sheetViews>
  <sheetFormatPr defaultColWidth="8.85546875" defaultRowHeight="14.25" x14ac:dyDescent="0.2"/>
  <cols>
    <col min="1" max="1" width="58.85546875" style="1" customWidth="1"/>
    <col min="2" max="2" width="40.5703125" style="1" customWidth="1"/>
    <col min="3" max="22" width="41.85546875" style="1" customWidth="1"/>
    <col min="23" max="23" width="17.42578125" style="1" customWidth="1"/>
    <col min="24" max="24" width="54.85546875" style="1" customWidth="1"/>
    <col min="25" max="25" width="18.140625" style="158" customWidth="1"/>
    <col min="26" max="26" width="25.140625" style="1" customWidth="1"/>
    <col min="27" max="27" width="16.42578125" style="1" customWidth="1"/>
    <col min="28" max="16384" width="8.85546875" style="1"/>
  </cols>
  <sheetData>
    <row r="1" spans="1:27" ht="60" x14ac:dyDescent="0.25">
      <c r="A1" s="8" t="s">
        <v>19</v>
      </c>
      <c r="B1" s="9" t="s">
        <v>20</v>
      </c>
      <c r="C1" s="9" t="s">
        <v>22</v>
      </c>
      <c r="D1" s="9" t="s">
        <v>221</v>
      </c>
      <c r="E1" s="9" t="s">
        <v>23</v>
      </c>
      <c r="F1" s="9" t="s">
        <v>221</v>
      </c>
      <c r="G1" s="9" t="s">
        <v>222</v>
      </c>
      <c r="H1" s="9" t="s">
        <v>221</v>
      </c>
      <c r="I1" s="9" t="s">
        <v>24</v>
      </c>
      <c r="J1" s="9" t="s">
        <v>221</v>
      </c>
      <c r="K1" s="9" t="s">
        <v>25</v>
      </c>
      <c r="L1" s="9" t="s">
        <v>221</v>
      </c>
      <c r="M1" s="9" t="s">
        <v>27</v>
      </c>
      <c r="N1" s="9" t="s">
        <v>221</v>
      </c>
      <c r="O1" s="9" t="s">
        <v>28</v>
      </c>
      <c r="P1" s="9" t="s">
        <v>221</v>
      </c>
      <c r="Q1" s="9" t="s">
        <v>223</v>
      </c>
      <c r="R1" s="9" t="s">
        <v>221</v>
      </c>
      <c r="S1" s="9" t="s">
        <v>30</v>
      </c>
      <c r="T1" s="9" t="s">
        <v>221</v>
      </c>
      <c r="U1" s="9" t="s">
        <v>224</v>
      </c>
      <c r="V1" s="9" t="s">
        <v>221</v>
      </c>
      <c r="W1" s="11"/>
      <c r="X1" s="12" t="s">
        <v>225</v>
      </c>
      <c r="Y1" s="60" t="s">
        <v>33</v>
      </c>
      <c r="Z1" s="12" t="s">
        <v>34</v>
      </c>
      <c r="AA1" s="12" t="s">
        <v>35</v>
      </c>
    </row>
    <row r="2" spans="1:27" ht="15" x14ac:dyDescent="0.25">
      <c r="A2" s="45" t="s">
        <v>48</v>
      </c>
      <c r="B2" s="45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159"/>
      <c r="U2" s="81"/>
      <c r="V2" s="81"/>
      <c r="W2" s="11"/>
      <c r="X2" s="46"/>
      <c r="Y2" s="46"/>
      <c r="Z2" s="46"/>
      <c r="AA2" s="46"/>
    </row>
    <row r="3" spans="1:27" ht="15" x14ac:dyDescent="0.25">
      <c r="A3" s="25" t="s">
        <v>70</v>
      </c>
      <c r="B3" s="9" t="s">
        <v>226</v>
      </c>
      <c r="C3" s="217">
        <v>1983.7</v>
      </c>
      <c r="D3" s="16">
        <v>337.11900000000003</v>
      </c>
      <c r="E3" s="79"/>
      <c r="F3" s="79"/>
      <c r="G3" s="79"/>
      <c r="H3" s="79"/>
      <c r="I3" s="16">
        <v>2007.5044</v>
      </c>
      <c r="J3" s="16">
        <v>361.35079200000001</v>
      </c>
      <c r="K3" s="16">
        <v>2067.6999999999998</v>
      </c>
      <c r="L3" s="16">
        <v>372.18599999999998</v>
      </c>
      <c r="M3" s="16">
        <v>2090.4</v>
      </c>
      <c r="N3" s="16">
        <v>376.27199999999999</v>
      </c>
      <c r="O3" s="16">
        <v>2153.1</v>
      </c>
      <c r="P3" s="16">
        <v>387.55799999999999</v>
      </c>
      <c r="Q3" s="79"/>
      <c r="R3" s="79"/>
      <c r="S3" s="16">
        <v>2355.5</v>
      </c>
      <c r="T3" s="90">
        <v>423.99</v>
      </c>
      <c r="U3" s="79"/>
      <c r="V3" s="79"/>
      <c r="W3" s="43"/>
      <c r="X3" s="27" t="str">
        <f>'RPNs, PENs, MHOs'!N18</f>
        <v>Registered Nurse - other than aged care - Level 1 - PP8+</v>
      </c>
      <c r="Y3" s="33">
        <f>'Award Table'!B68</f>
        <v>1465.5</v>
      </c>
      <c r="Z3" s="18">
        <f t="shared" ref="Z3:Z20" si="0">I3-Y3</f>
        <v>542.00440000000003</v>
      </c>
      <c r="AA3" s="86">
        <f t="shared" ref="AA3:AA20" si="1">(I3-Y3)/I3</f>
        <v>0.26998914672366348</v>
      </c>
    </row>
    <row r="4" spans="1:27" ht="15" x14ac:dyDescent="0.25">
      <c r="A4" s="24" t="s">
        <v>72</v>
      </c>
      <c r="B4" s="9" t="s">
        <v>227</v>
      </c>
      <c r="C4" s="217">
        <v>2064.1999999999998</v>
      </c>
      <c r="D4" s="16">
        <v>359.161</v>
      </c>
      <c r="E4" s="79"/>
      <c r="F4" s="79"/>
      <c r="G4" s="79"/>
      <c r="H4" s="79"/>
      <c r="I4" s="16">
        <v>2089</v>
      </c>
      <c r="J4" s="16">
        <v>376.02</v>
      </c>
      <c r="K4" s="16">
        <v>2151.6999999999998</v>
      </c>
      <c r="L4" s="16">
        <v>387.30599999999998</v>
      </c>
      <c r="M4" s="16">
        <v>2175.4</v>
      </c>
      <c r="N4" s="16">
        <v>391.572</v>
      </c>
      <c r="O4" s="16">
        <v>2240.6999999999998</v>
      </c>
      <c r="P4" s="16">
        <v>403.32599999999991</v>
      </c>
      <c r="Q4" s="79"/>
      <c r="R4" s="79"/>
      <c r="S4" s="16">
        <v>2451.3000000000002</v>
      </c>
      <c r="T4" s="90">
        <v>441.23400000000004</v>
      </c>
      <c r="U4" s="79"/>
      <c r="V4" s="79"/>
      <c r="W4" s="43"/>
      <c r="X4" s="27" t="str">
        <f>'RPNs, PENs, MHOs'!N18</f>
        <v>Registered Nurse - other than aged care - Level 1 - PP8+</v>
      </c>
      <c r="Y4" s="33">
        <f>'Award Table'!B68</f>
        <v>1465.5</v>
      </c>
      <c r="Z4" s="18">
        <f t="shared" si="0"/>
        <v>623.5</v>
      </c>
      <c r="AA4" s="86">
        <f t="shared" si="1"/>
        <v>0.29846816658688369</v>
      </c>
    </row>
    <row r="5" spans="1:27" ht="15" x14ac:dyDescent="0.25">
      <c r="A5" s="24" t="s">
        <v>84</v>
      </c>
      <c r="B5" s="9" t="s">
        <v>228</v>
      </c>
      <c r="C5" s="217">
        <v>2064.1999999999998</v>
      </c>
      <c r="D5" s="16">
        <v>359.161</v>
      </c>
      <c r="E5" s="79"/>
      <c r="F5" s="79"/>
      <c r="G5" s="79"/>
      <c r="H5" s="79"/>
      <c r="I5" s="16">
        <v>2089</v>
      </c>
      <c r="J5" s="16">
        <v>376.02</v>
      </c>
      <c r="K5" s="16">
        <v>2151.6999999999998</v>
      </c>
      <c r="L5" s="16">
        <v>387.30599999999998</v>
      </c>
      <c r="M5" s="16">
        <v>2175.4</v>
      </c>
      <c r="N5" s="16">
        <v>391.572</v>
      </c>
      <c r="O5" s="16">
        <v>2240.6999999999998</v>
      </c>
      <c r="P5" s="16">
        <v>403.32599999999991</v>
      </c>
      <c r="Q5" s="79"/>
      <c r="R5" s="79"/>
      <c r="S5" s="16">
        <v>2451.3000000000002</v>
      </c>
      <c r="T5" s="90">
        <v>441.23400000000004</v>
      </c>
      <c r="U5" s="79"/>
      <c r="V5" s="79"/>
      <c r="W5" s="43"/>
      <c r="X5" s="27" t="str">
        <f>'RPNs, PENs, MHOs'!N18</f>
        <v>Registered Nurse - other than aged care - Level 1 - PP8+</v>
      </c>
      <c r="Y5" s="33">
        <f>'Award Table'!B68</f>
        <v>1465.5</v>
      </c>
      <c r="Z5" s="18">
        <f t="shared" si="0"/>
        <v>623.5</v>
      </c>
      <c r="AA5" s="86">
        <f t="shared" si="1"/>
        <v>0.29846816658688369</v>
      </c>
    </row>
    <row r="6" spans="1:27" ht="15" x14ac:dyDescent="0.25">
      <c r="A6" s="24" t="s">
        <v>86</v>
      </c>
      <c r="B6" s="9" t="s">
        <v>229</v>
      </c>
      <c r="C6" s="217">
        <v>2068.1999999999998</v>
      </c>
      <c r="D6" s="16">
        <v>344.226</v>
      </c>
      <c r="E6" s="79"/>
      <c r="F6" s="79"/>
      <c r="G6" s="79"/>
      <c r="H6" s="79"/>
      <c r="I6" s="16">
        <v>2093</v>
      </c>
      <c r="J6" s="16">
        <v>376.74</v>
      </c>
      <c r="K6" s="16">
        <v>2155.8000000000002</v>
      </c>
      <c r="L6" s="16">
        <v>388.04400000000004</v>
      </c>
      <c r="M6" s="16">
        <v>2179.5</v>
      </c>
      <c r="N6" s="16">
        <v>392.31000000000006</v>
      </c>
      <c r="O6" s="16">
        <v>2244.9</v>
      </c>
      <c r="P6" s="16">
        <v>404.08200000000005</v>
      </c>
      <c r="Q6" s="79"/>
      <c r="R6" s="79"/>
      <c r="S6" s="16">
        <v>2455.9</v>
      </c>
      <c r="T6" s="90">
        <v>442.06200000000001</v>
      </c>
      <c r="U6" s="79"/>
      <c r="V6" s="79"/>
      <c r="W6" s="43"/>
      <c r="X6" s="27" t="str">
        <f>'Award Table'!A70</f>
        <v>Registered Nurse - other than aged care - Level 2 - PP1</v>
      </c>
      <c r="Y6" s="34">
        <f>'Award Table'!B70</f>
        <v>1504.4</v>
      </c>
      <c r="Z6" s="18">
        <f t="shared" si="0"/>
        <v>588.59999999999991</v>
      </c>
      <c r="AA6" s="86">
        <f t="shared" si="1"/>
        <v>0.28122312470138555</v>
      </c>
    </row>
    <row r="7" spans="1:27" ht="15" x14ac:dyDescent="0.25">
      <c r="A7" s="24" t="s">
        <v>89</v>
      </c>
      <c r="B7" s="9" t="s">
        <v>230</v>
      </c>
      <c r="C7" s="217">
        <v>2127.3000000000002</v>
      </c>
      <c r="D7" s="16">
        <v>353.90800000000002</v>
      </c>
      <c r="E7" s="79"/>
      <c r="F7" s="79"/>
      <c r="G7" s="79"/>
      <c r="H7" s="79"/>
      <c r="I7" s="16">
        <v>2152.8000000000002</v>
      </c>
      <c r="J7" s="16">
        <v>387.50400000000002</v>
      </c>
      <c r="K7" s="16">
        <v>2217.4</v>
      </c>
      <c r="L7" s="16">
        <v>399.13200000000001</v>
      </c>
      <c r="M7" s="16">
        <v>2241.8000000000002</v>
      </c>
      <c r="N7" s="16">
        <v>403.52400000000006</v>
      </c>
      <c r="O7" s="16">
        <v>2309.1</v>
      </c>
      <c r="P7" s="16">
        <v>415.63799999999998</v>
      </c>
      <c r="Q7" s="79"/>
      <c r="R7" s="79"/>
      <c r="S7" s="16">
        <v>2526.1999999999998</v>
      </c>
      <c r="T7" s="90">
        <v>454.71599999999995</v>
      </c>
      <c r="U7" s="79"/>
      <c r="V7" s="79"/>
      <c r="W7" s="43"/>
      <c r="X7" s="27" t="str">
        <f>'Award Table'!A71</f>
        <v>Registered Nurse - other than aged care - Level 2 - PP2</v>
      </c>
      <c r="Y7" s="34">
        <f>'Award Table'!B71</f>
        <v>1528.3000000000002</v>
      </c>
      <c r="Z7" s="18">
        <f t="shared" si="0"/>
        <v>624.5</v>
      </c>
      <c r="AA7" s="86">
        <f t="shared" si="1"/>
        <v>0.29008732813080634</v>
      </c>
    </row>
    <row r="8" spans="1:27" ht="15" x14ac:dyDescent="0.25">
      <c r="A8" s="24" t="s">
        <v>91</v>
      </c>
      <c r="B8" s="9" t="s">
        <v>231</v>
      </c>
      <c r="C8" s="217">
        <v>2222</v>
      </c>
      <c r="D8" s="16">
        <v>369.46100000000001</v>
      </c>
      <c r="E8" s="79"/>
      <c r="F8" s="79"/>
      <c r="G8" s="79"/>
      <c r="H8" s="79"/>
      <c r="I8" s="16">
        <v>2248.6999999999998</v>
      </c>
      <c r="J8" s="16">
        <v>404.76599999999996</v>
      </c>
      <c r="K8" s="16">
        <v>2316.1999999999998</v>
      </c>
      <c r="L8" s="16">
        <v>416.916</v>
      </c>
      <c r="M8" s="16">
        <v>2341.6999999999998</v>
      </c>
      <c r="N8" s="16">
        <v>421.50599999999997</v>
      </c>
      <c r="O8" s="16">
        <v>2412</v>
      </c>
      <c r="P8" s="16">
        <v>434.16</v>
      </c>
      <c r="Q8" s="79"/>
      <c r="R8" s="79"/>
      <c r="S8" s="16">
        <v>2638.7</v>
      </c>
      <c r="T8" s="90">
        <v>474.96599999999995</v>
      </c>
      <c r="U8" s="79"/>
      <c r="V8" s="79"/>
      <c r="W8" s="43"/>
      <c r="X8" s="27" t="str">
        <f>'Award Table'!A72</f>
        <v>Registered Nurse - other than aged care - Level 2 - PP3</v>
      </c>
      <c r="Y8" s="34">
        <f>'Award Table'!B72</f>
        <v>1554.8000000000002</v>
      </c>
      <c r="Z8" s="18">
        <f t="shared" si="0"/>
        <v>693.89999999999964</v>
      </c>
      <c r="AA8" s="86">
        <f t="shared" si="1"/>
        <v>0.30857828967848078</v>
      </c>
    </row>
    <row r="9" spans="1:27" ht="15" x14ac:dyDescent="0.25">
      <c r="A9" s="24" t="s">
        <v>93</v>
      </c>
      <c r="B9" s="9" t="s">
        <v>232</v>
      </c>
      <c r="C9" s="217">
        <v>2296.9</v>
      </c>
      <c r="D9" s="16">
        <v>382.23300000000006</v>
      </c>
      <c r="E9" s="79"/>
      <c r="F9" s="79"/>
      <c r="G9" s="79"/>
      <c r="H9" s="79"/>
      <c r="I9" s="16">
        <v>2324.5</v>
      </c>
      <c r="J9" s="16">
        <v>418.41</v>
      </c>
      <c r="K9" s="16">
        <v>2394.1999999999998</v>
      </c>
      <c r="L9" s="16">
        <v>430.95599999999996</v>
      </c>
      <c r="M9" s="16">
        <v>2420.5</v>
      </c>
      <c r="N9" s="16">
        <v>435.68999999999994</v>
      </c>
      <c r="O9" s="16">
        <v>2493.1</v>
      </c>
      <c r="P9" s="16">
        <v>448.75799999999992</v>
      </c>
      <c r="Q9" s="79"/>
      <c r="R9" s="79"/>
      <c r="S9" s="16">
        <v>2727.5</v>
      </c>
      <c r="T9" s="90">
        <v>490.95</v>
      </c>
      <c r="U9" s="79"/>
      <c r="V9" s="79"/>
      <c r="W9" s="43"/>
      <c r="X9" s="27" t="str">
        <f>'Award Table'!A73</f>
        <v>Registered Nurse - other than aged care - Level 2 - PP4+</v>
      </c>
      <c r="Y9" s="34">
        <f>'Award Table'!B73</f>
        <v>1580.3000000000002</v>
      </c>
      <c r="Z9" s="18">
        <f t="shared" si="0"/>
        <v>744.19999999999982</v>
      </c>
      <c r="AA9" s="86">
        <f t="shared" si="1"/>
        <v>0.32015487201548715</v>
      </c>
    </row>
    <row r="10" spans="1:27" ht="15" x14ac:dyDescent="0.25">
      <c r="A10" s="24" t="s">
        <v>96</v>
      </c>
      <c r="B10" s="9" t="s">
        <v>233</v>
      </c>
      <c r="C10" s="217">
        <v>2363.6</v>
      </c>
      <c r="D10" s="16">
        <v>396.34</v>
      </c>
      <c r="E10" s="79"/>
      <c r="F10" s="79"/>
      <c r="G10" s="79"/>
      <c r="H10" s="79"/>
      <c r="I10" s="16">
        <v>2392</v>
      </c>
      <c r="J10" s="16">
        <v>430.56</v>
      </c>
      <c r="K10" s="16">
        <v>2463.8000000000002</v>
      </c>
      <c r="L10" s="16">
        <v>443.48</v>
      </c>
      <c r="M10" s="16">
        <v>2490.9</v>
      </c>
      <c r="N10" s="16">
        <v>448.36</v>
      </c>
      <c r="O10" s="16">
        <v>2565.6</v>
      </c>
      <c r="P10" s="16">
        <v>461.81</v>
      </c>
      <c r="Q10" s="79"/>
      <c r="R10" s="79"/>
      <c r="S10" s="16">
        <v>2806.8</v>
      </c>
      <c r="T10" s="90">
        <v>505.22</v>
      </c>
      <c r="U10" s="79"/>
      <c r="V10" s="79"/>
      <c r="W10" s="43"/>
      <c r="X10" s="88" t="str">
        <f>'RPNs, PENs, MHOs'!$N$30</f>
        <v>Registered Nurse - other than aged care - Level 3 - PP1</v>
      </c>
      <c r="Y10" s="33">
        <f>'Award Table'!B75</f>
        <v>1631.2</v>
      </c>
      <c r="Z10" s="18">
        <f t="shared" si="0"/>
        <v>760.8</v>
      </c>
      <c r="AA10" s="86">
        <f t="shared" si="1"/>
        <v>0.31806020066889629</v>
      </c>
    </row>
    <row r="11" spans="1:27" ht="15" x14ac:dyDescent="0.25">
      <c r="A11" s="24" t="s">
        <v>98</v>
      </c>
      <c r="B11" s="9" t="s">
        <v>234</v>
      </c>
      <c r="C11" s="217">
        <v>2363.6</v>
      </c>
      <c r="D11" s="16">
        <v>396.34399999999999</v>
      </c>
      <c r="E11" s="79"/>
      <c r="F11" s="79"/>
      <c r="G11" s="79"/>
      <c r="H11" s="79"/>
      <c r="I11" s="16">
        <v>2392</v>
      </c>
      <c r="J11" s="16">
        <v>430.56000000000006</v>
      </c>
      <c r="K11" s="16">
        <v>2463.8000000000002</v>
      </c>
      <c r="L11" s="16">
        <v>443.48400000000004</v>
      </c>
      <c r="M11" s="16">
        <v>2490.9</v>
      </c>
      <c r="N11" s="16">
        <v>448.36200000000002</v>
      </c>
      <c r="O11" s="16">
        <v>2565.6</v>
      </c>
      <c r="P11" s="16">
        <v>461.80799999999999</v>
      </c>
      <c r="Q11" s="79"/>
      <c r="R11" s="79"/>
      <c r="S11" s="16">
        <v>2806.8</v>
      </c>
      <c r="T11" s="90">
        <v>505.22400000000005</v>
      </c>
      <c r="U11" s="79"/>
      <c r="V11" s="79"/>
      <c r="W11" s="43"/>
      <c r="X11" s="88" t="str">
        <f>'RPNs, PENs, MHOs'!$N$31</f>
        <v>Registered Nurse - other than aged care - Level 3 - PP2</v>
      </c>
      <c r="Y11" s="33">
        <f>'Award Table'!B76</f>
        <v>1661.1000000000001</v>
      </c>
      <c r="Z11" s="18">
        <f t="shared" si="0"/>
        <v>730.89999999999986</v>
      </c>
      <c r="AA11" s="86">
        <f t="shared" si="1"/>
        <v>0.30556020066889628</v>
      </c>
    </row>
    <row r="12" spans="1:27" ht="15" x14ac:dyDescent="0.25">
      <c r="A12" s="24" t="s">
        <v>100</v>
      </c>
      <c r="B12" s="9" t="s">
        <v>235</v>
      </c>
      <c r="C12" s="217">
        <v>2481.8000000000002</v>
      </c>
      <c r="D12" s="16">
        <v>427.34699999999998</v>
      </c>
      <c r="E12" s="79"/>
      <c r="F12" s="79"/>
      <c r="G12" s="79"/>
      <c r="H12" s="79"/>
      <c r="I12" s="16">
        <v>2511.6</v>
      </c>
      <c r="J12" s="16">
        <v>452.08799999999997</v>
      </c>
      <c r="K12" s="16">
        <v>2587</v>
      </c>
      <c r="L12" s="16">
        <v>465.66</v>
      </c>
      <c r="M12" s="16">
        <v>2615.5</v>
      </c>
      <c r="N12" s="16">
        <v>470.79</v>
      </c>
      <c r="O12" s="16">
        <v>2694</v>
      </c>
      <c r="P12" s="16">
        <v>484.92</v>
      </c>
      <c r="Q12" s="79"/>
      <c r="R12" s="79"/>
      <c r="S12" s="16">
        <v>2947.2</v>
      </c>
      <c r="T12" s="90">
        <v>530.49599999999998</v>
      </c>
      <c r="U12" s="79"/>
      <c r="V12" s="79"/>
      <c r="W12" s="43"/>
      <c r="X12" s="88" t="str">
        <f>'RPNs, PENs, MHOs'!$N$32</f>
        <v>Registered Nurse - other than aged care - Level 3 - PP3</v>
      </c>
      <c r="Y12" s="33">
        <f>'Award Table'!B77</f>
        <v>1689.8000000000002</v>
      </c>
      <c r="Z12" s="18">
        <f t="shared" si="0"/>
        <v>821.79999999999973</v>
      </c>
      <c r="AA12" s="86">
        <f t="shared" si="1"/>
        <v>0.32720178372352277</v>
      </c>
    </row>
    <row r="13" spans="1:27" ht="15" x14ac:dyDescent="0.25">
      <c r="A13" s="338" t="s">
        <v>236</v>
      </c>
      <c r="B13" s="316" t="s">
        <v>237</v>
      </c>
      <c r="C13" s="217">
        <v>2605.6999999999998</v>
      </c>
      <c r="D13" s="16">
        <v>440.11900000000003</v>
      </c>
      <c r="E13" s="79"/>
      <c r="F13" s="79"/>
      <c r="G13" s="79"/>
      <c r="H13" s="79"/>
      <c r="I13" s="16">
        <v>2637</v>
      </c>
      <c r="J13" s="16">
        <v>474.66</v>
      </c>
      <c r="K13" s="16">
        <v>2716.1</v>
      </c>
      <c r="L13" s="16">
        <v>488.89799999999997</v>
      </c>
      <c r="M13" s="16">
        <v>2746</v>
      </c>
      <c r="N13" s="16">
        <v>494.28000000000003</v>
      </c>
      <c r="O13" s="16">
        <v>2828.4</v>
      </c>
      <c r="P13" s="16">
        <v>509.11200000000002</v>
      </c>
      <c r="Q13" s="79"/>
      <c r="R13" s="79"/>
      <c r="S13" s="16">
        <v>3094.3</v>
      </c>
      <c r="T13" s="90">
        <v>556.97400000000005</v>
      </c>
      <c r="U13" s="79"/>
      <c r="V13" s="79"/>
      <c r="W13" s="43"/>
      <c r="X13" s="29" t="str">
        <f>'Award Table'!A80</f>
        <v>Registered Nurse - other than aged care - Level 4 - G1</v>
      </c>
      <c r="Y13" s="34">
        <f>'Award Table'!B80</f>
        <v>1861.7</v>
      </c>
      <c r="Z13" s="18">
        <f t="shared" si="0"/>
        <v>775.3</v>
      </c>
      <c r="AA13" s="86">
        <f t="shared" si="1"/>
        <v>0.29400834281380356</v>
      </c>
    </row>
    <row r="14" spans="1:27" ht="15" x14ac:dyDescent="0.25">
      <c r="A14" s="338" t="s">
        <v>238</v>
      </c>
      <c r="B14" s="316" t="s">
        <v>239</v>
      </c>
      <c r="C14" s="217">
        <v>2700.7</v>
      </c>
      <c r="D14" s="16">
        <v>440.11900000000003</v>
      </c>
      <c r="E14" s="79"/>
      <c r="F14" s="79"/>
      <c r="G14" s="79"/>
      <c r="H14" s="79"/>
      <c r="I14" s="16">
        <v>2733.1</v>
      </c>
      <c r="J14" s="16">
        <v>491.95799999999997</v>
      </c>
      <c r="K14" s="16">
        <v>2815.1</v>
      </c>
      <c r="L14" s="16">
        <v>506.71800000000002</v>
      </c>
      <c r="M14" s="16">
        <v>2846.1</v>
      </c>
      <c r="N14" s="16">
        <v>512.298</v>
      </c>
      <c r="O14" s="16">
        <v>2931.5</v>
      </c>
      <c r="P14" s="16">
        <v>527.67000000000007</v>
      </c>
      <c r="Q14" s="79"/>
      <c r="R14" s="79"/>
      <c r="S14" s="16">
        <v>3207.1</v>
      </c>
      <c r="T14" s="90">
        <v>577.27800000000002</v>
      </c>
      <c r="U14" s="79"/>
      <c r="V14" s="79"/>
      <c r="W14" s="43"/>
      <c r="X14" s="29" t="str">
        <f>'RPNs, PENs, MHOs'!$N$35</f>
        <v>Registered Nurse - other than aged care - Level 4 - G2</v>
      </c>
      <c r="Y14" s="34">
        <f>'Award Table'!B81</f>
        <v>1995.1000000000001</v>
      </c>
      <c r="Z14" s="18">
        <f t="shared" si="0"/>
        <v>737.99999999999977</v>
      </c>
      <c r="AA14" s="86">
        <f t="shared" si="1"/>
        <v>0.27002305074823452</v>
      </c>
    </row>
    <row r="15" spans="1:27" ht="15" x14ac:dyDescent="0.25">
      <c r="A15" s="338" t="s">
        <v>240</v>
      </c>
      <c r="B15" s="316" t="s">
        <v>241</v>
      </c>
      <c r="C15" s="217">
        <v>2795.8</v>
      </c>
      <c r="D15" s="16">
        <v>440.11900000000003</v>
      </c>
      <c r="E15" s="79"/>
      <c r="F15" s="79"/>
      <c r="G15" s="79"/>
      <c r="H15" s="79"/>
      <c r="I15" s="16">
        <v>2829.3</v>
      </c>
      <c r="J15" s="16">
        <v>509.27400000000006</v>
      </c>
      <c r="K15" s="16">
        <v>2914.2</v>
      </c>
      <c r="L15" s="16">
        <v>524.55600000000004</v>
      </c>
      <c r="M15" s="16">
        <v>2946.3</v>
      </c>
      <c r="N15" s="16">
        <v>530.33400000000006</v>
      </c>
      <c r="O15" s="16">
        <v>3034.7</v>
      </c>
      <c r="P15" s="16">
        <v>546.24599999999998</v>
      </c>
      <c r="Q15" s="79"/>
      <c r="R15" s="79"/>
      <c r="S15" s="16">
        <v>3320</v>
      </c>
      <c r="T15" s="90">
        <v>597.6</v>
      </c>
      <c r="U15" s="79"/>
      <c r="V15" s="79"/>
      <c r="W15" s="43"/>
      <c r="X15" s="29" t="str">
        <f>'RPNs, PENs, MHOs'!$N$36</f>
        <v>Registered Nurse - other than aged care - Level 4 - G3</v>
      </c>
      <c r="Y15" s="34">
        <f>'Award Table'!B82</f>
        <v>2111.6</v>
      </c>
      <c r="Z15" s="18">
        <f t="shared" si="0"/>
        <v>717.70000000000027</v>
      </c>
      <c r="AA15" s="86">
        <f t="shared" si="1"/>
        <v>0.25366698476655009</v>
      </c>
    </row>
    <row r="16" spans="1:27" ht="15" x14ac:dyDescent="0.25">
      <c r="A16" s="338" t="s">
        <v>110</v>
      </c>
      <c r="B16" s="316" t="s">
        <v>242</v>
      </c>
      <c r="C16" s="217">
        <v>2600</v>
      </c>
      <c r="D16" s="16">
        <v>440.63400000000001</v>
      </c>
      <c r="E16" s="79"/>
      <c r="F16" s="79"/>
      <c r="G16" s="79"/>
      <c r="H16" s="79"/>
      <c r="I16" s="16">
        <v>2631.2</v>
      </c>
      <c r="J16" s="16">
        <v>473.61599999999999</v>
      </c>
      <c r="K16" s="16">
        <v>2710.1</v>
      </c>
      <c r="L16" s="16">
        <v>487.81799999999998</v>
      </c>
      <c r="M16" s="16">
        <v>2739.9</v>
      </c>
      <c r="N16" s="16">
        <v>493.18200000000002</v>
      </c>
      <c r="O16" s="16">
        <v>2822.1</v>
      </c>
      <c r="P16" s="16">
        <v>507.97800000000001</v>
      </c>
      <c r="Q16" s="79"/>
      <c r="R16" s="79"/>
      <c r="S16" s="16">
        <v>3087.4</v>
      </c>
      <c r="T16" s="90">
        <v>555.73200000000008</v>
      </c>
      <c r="U16" s="79"/>
      <c r="V16" s="79"/>
      <c r="W16" s="43"/>
      <c r="X16" s="88" t="str">
        <f>'RPNs, PENs, MHOs'!$N$36</f>
        <v>Registered Nurse - other than aged care - Level 4 - G3</v>
      </c>
      <c r="Y16" s="34">
        <f>'Award Table'!B82</f>
        <v>2111.6</v>
      </c>
      <c r="Z16" s="18">
        <f t="shared" si="0"/>
        <v>519.59999999999991</v>
      </c>
      <c r="AA16" s="87">
        <f t="shared" si="1"/>
        <v>0.19747643660687136</v>
      </c>
    </row>
    <row r="17" spans="1:27" ht="15" x14ac:dyDescent="0.25">
      <c r="A17" s="338" t="s">
        <v>114</v>
      </c>
      <c r="B17" s="316" t="s">
        <v>243</v>
      </c>
      <c r="C17" s="217">
        <v>2954.7</v>
      </c>
      <c r="D17" s="16">
        <v>497.07800000000003</v>
      </c>
      <c r="E17" s="79"/>
      <c r="F17" s="79"/>
      <c r="G17" s="79"/>
      <c r="H17" s="79"/>
      <c r="I17" s="16">
        <v>2990.2</v>
      </c>
      <c r="J17" s="16">
        <v>538.23599999999999</v>
      </c>
      <c r="K17" s="16">
        <v>3079.9</v>
      </c>
      <c r="L17" s="16">
        <v>554.38199999999995</v>
      </c>
      <c r="M17" s="16">
        <v>3113.8</v>
      </c>
      <c r="N17" s="16">
        <v>560.48400000000004</v>
      </c>
      <c r="O17" s="16">
        <v>3207.2</v>
      </c>
      <c r="P17" s="16">
        <v>577.29599999999994</v>
      </c>
      <c r="Q17" s="79"/>
      <c r="R17" s="79"/>
      <c r="S17" s="16">
        <v>3508.7</v>
      </c>
      <c r="T17" s="90">
        <v>631.56599999999992</v>
      </c>
      <c r="U17" s="79"/>
      <c r="V17" s="79"/>
      <c r="W17" s="43"/>
      <c r="X17" s="88" t="str">
        <f>'Award Table'!A89</f>
        <v>Registered Nurse - other than aged care - Level 5 - G6</v>
      </c>
      <c r="Y17" s="34">
        <f>'Award Table'!B89</f>
        <v>2706.9</v>
      </c>
      <c r="Z17" s="18">
        <f t="shared" si="0"/>
        <v>283.29999999999973</v>
      </c>
      <c r="AA17" s="87">
        <f t="shared" si="1"/>
        <v>9.4742826566784746E-2</v>
      </c>
    </row>
    <row r="18" spans="1:27" ht="15" x14ac:dyDescent="0.25">
      <c r="A18" s="338" t="s">
        <v>116</v>
      </c>
      <c r="B18" s="316" t="s">
        <v>244</v>
      </c>
      <c r="C18" s="217">
        <v>2954.7</v>
      </c>
      <c r="D18" s="16">
        <v>514.09565999999995</v>
      </c>
      <c r="E18" s="79"/>
      <c r="F18" s="79"/>
      <c r="G18" s="79"/>
      <c r="H18" s="79"/>
      <c r="I18" s="16">
        <v>2990.2</v>
      </c>
      <c r="J18" s="16">
        <v>538.23599999999999</v>
      </c>
      <c r="K18" s="16">
        <v>3079.9</v>
      </c>
      <c r="L18" s="16">
        <v>554.38199999999995</v>
      </c>
      <c r="M18" s="16">
        <v>3113.8</v>
      </c>
      <c r="N18" s="16">
        <v>560.48400000000004</v>
      </c>
      <c r="O18" s="16">
        <v>3207.2</v>
      </c>
      <c r="P18" s="16">
        <v>577.29599999999994</v>
      </c>
      <c r="Q18" s="79"/>
      <c r="R18" s="79"/>
      <c r="S18" s="16">
        <v>3508.7</v>
      </c>
      <c r="T18" s="90">
        <v>631.56599999999992</v>
      </c>
      <c r="U18" s="79"/>
      <c r="V18" s="79"/>
      <c r="W18" s="11"/>
      <c r="X18" s="165" t="str">
        <f>'Award Table'!A89</f>
        <v>Registered Nurse - other than aged care - Level 5 - G6</v>
      </c>
      <c r="Y18" s="166">
        <f>'Award Table'!B89</f>
        <v>2706.9</v>
      </c>
      <c r="Z18" s="18">
        <f t="shared" si="0"/>
        <v>283.29999999999973</v>
      </c>
      <c r="AA18" s="87">
        <f t="shared" si="1"/>
        <v>9.4742826566784746E-2</v>
      </c>
    </row>
    <row r="19" spans="1:27" ht="15" x14ac:dyDescent="0.25">
      <c r="A19" s="338" t="s">
        <v>118</v>
      </c>
      <c r="B19" s="316" t="s">
        <v>245</v>
      </c>
      <c r="C19" s="79"/>
      <c r="D19" s="79"/>
      <c r="E19" s="16">
        <v>3010.8</v>
      </c>
      <c r="F19" s="16">
        <v>541.94399999999996</v>
      </c>
      <c r="G19" s="79"/>
      <c r="H19" s="79"/>
      <c r="I19" s="16">
        <v>3046.9</v>
      </c>
      <c r="J19" s="16">
        <v>548.44200000000001</v>
      </c>
      <c r="K19" s="16">
        <v>3138.3</v>
      </c>
      <c r="L19" s="16">
        <v>564.89400000000001</v>
      </c>
      <c r="M19" s="16">
        <v>3172.8</v>
      </c>
      <c r="N19" s="16">
        <v>571.10400000000004</v>
      </c>
      <c r="O19" s="16">
        <v>3268</v>
      </c>
      <c r="P19" s="16">
        <v>588.24</v>
      </c>
      <c r="Q19" s="79"/>
      <c r="R19" s="79"/>
      <c r="S19" s="16">
        <v>3575.2</v>
      </c>
      <c r="T19" s="90">
        <v>643.53599999999994</v>
      </c>
      <c r="U19" s="79"/>
      <c r="V19" s="79"/>
      <c r="W19" s="11"/>
      <c r="X19" s="88" t="str">
        <f>'Award Table'!A89</f>
        <v>Registered Nurse - other than aged care - Level 5 - G6</v>
      </c>
      <c r="Y19" s="34">
        <f>'Award Table'!B89</f>
        <v>2706.9</v>
      </c>
      <c r="Z19" s="18">
        <f t="shared" si="0"/>
        <v>340</v>
      </c>
      <c r="AA19" s="87">
        <f t="shared" si="1"/>
        <v>0.11158882798910368</v>
      </c>
    </row>
    <row r="20" spans="1:27" ht="15" x14ac:dyDescent="0.25">
      <c r="A20" s="338" t="s">
        <v>246</v>
      </c>
      <c r="B20" s="316" t="s">
        <v>247</v>
      </c>
      <c r="C20" s="217">
        <v>3712.2</v>
      </c>
      <c r="D20" s="16">
        <v>646.04484000000002</v>
      </c>
      <c r="E20" s="79"/>
      <c r="F20" s="79"/>
      <c r="G20" s="79"/>
      <c r="H20" s="79"/>
      <c r="I20" s="16">
        <v>3756.8</v>
      </c>
      <c r="J20" s="16">
        <v>676.22400000000005</v>
      </c>
      <c r="K20" s="16">
        <v>3869.5</v>
      </c>
      <c r="L20" s="16">
        <v>696.51</v>
      </c>
      <c r="M20" s="16">
        <v>3912.1</v>
      </c>
      <c r="N20" s="16">
        <v>704.178</v>
      </c>
      <c r="O20" s="16">
        <v>4029.5</v>
      </c>
      <c r="P20" s="16">
        <v>725.31000000000006</v>
      </c>
      <c r="Q20" s="79"/>
      <c r="R20" s="79"/>
      <c r="S20" s="16">
        <v>4408.3</v>
      </c>
      <c r="T20" s="90">
        <v>793.49399999999991</v>
      </c>
      <c r="U20" s="79"/>
      <c r="V20" s="79"/>
      <c r="W20" s="11"/>
      <c r="X20" s="88" t="str">
        <f>'Award Table'!A89</f>
        <v>Registered Nurse - other than aged care - Level 5 - G6</v>
      </c>
      <c r="Y20" s="34">
        <f>'Award Table'!B89</f>
        <v>2706.9</v>
      </c>
      <c r="Z20" s="18">
        <f t="shared" si="0"/>
        <v>1049.9000000000001</v>
      </c>
      <c r="AA20" s="87">
        <f t="shared" si="1"/>
        <v>0.27946656729131175</v>
      </c>
    </row>
    <row r="21" spans="1:27" ht="15" x14ac:dyDescent="0.25">
      <c r="A21" s="45" t="s">
        <v>123</v>
      </c>
      <c r="B21" s="45"/>
      <c r="C21" s="45"/>
      <c r="D21" s="83"/>
      <c r="E21" s="160"/>
      <c r="F21" s="160"/>
      <c r="G21" s="160"/>
      <c r="H21" s="160"/>
      <c r="I21" s="81"/>
      <c r="J21" s="81"/>
      <c r="K21" s="137"/>
      <c r="L21" s="137"/>
      <c r="M21" s="137"/>
      <c r="N21" s="137"/>
      <c r="O21" s="137"/>
      <c r="P21" s="137"/>
      <c r="Q21" s="81"/>
      <c r="R21" s="81"/>
      <c r="S21" s="137"/>
      <c r="T21" s="164"/>
      <c r="U21" s="81"/>
      <c r="V21" s="81"/>
      <c r="W21" s="11"/>
      <c r="X21" s="47"/>
      <c r="Y21" s="47"/>
      <c r="Z21" s="47"/>
      <c r="AA21" s="47"/>
    </row>
    <row r="22" spans="1:27" ht="15" x14ac:dyDescent="0.25">
      <c r="A22" s="24" t="s">
        <v>140</v>
      </c>
      <c r="B22" s="31" t="s">
        <v>248</v>
      </c>
      <c r="C22" s="217">
        <v>1420.2</v>
      </c>
      <c r="D22" s="16">
        <v>255.636</v>
      </c>
      <c r="E22" s="79"/>
      <c r="F22" s="79"/>
      <c r="G22" s="79"/>
      <c r="H22" s="79"/>
      <c r="I22" s="16">
        <v>1437.2</v>
      </c>
      <c r="J22" s="16">
        <v>258.69600000000003</v>
      </c>
      <c r="K22" s="16">
        <v>1480.3</v>
      </c>
      <c r="L22" s="16">
        <v>266.45400000000001</v>
      </c>
      <c r="M22" s="16">
        <v>1496.6</v>
      </c>
      <c r="N22" s="16">
        <v>269.38799999999998</v>
      </c>
      <c r="O22" s="16">
        <v>1541.5</v>
      </c>
      <c r="P22" s="16">
        <v>277.46999999999997</v>
      </c>
      <c r="Q22" s="79"/>
      <c r="R22" s="79"/>
      <c r="S22" s="16">
        <v>1686.4010000000001</v>
      </c>
      <c r="T22" s="90">
        <v>303.55218000000002</v>
      </c>
      <c r="U22" s="79"/>
      <c r="V22" s="79"/>
      <c r="W22" s="11"/>
      <c r="X22" s="29" t="str">
        <f>'Award Table'!A55</f>
        <v>Enrolled Nurse - other than aged care - PP5</v>
      </c>
      <c r="Y22" s="34">
        <f>'Award Table'!B55</f>
        <v>1199.2</v>
      </c>
      <c r="Z22" s="18">
        <f t="shared" ref="Z22:Z30" si="2">I22-Y22</f>
        <v>238</v>
      </c>
      <c r="AA22" s="86">
        <f t="shared" ref="AA22:AA30" si="3">(I22-Y22)/I22</f>
        <v>0.16559977734483719</v>
      </c>
    </row>
    <row r="23" spans="1:27" ht="15" x14ac:dyDescent="0.25">
      <c r="A23" s="24" t="s">
        <v>164</v>
      </c>
      <c r="B23" s="9" t="s">
        <v>249</v>
      </c>
      <c r="C23" s="217">
        <v>1449.7</v>
      </c>
      <c r="D23" s="16">
        <v>260.94600000000003</v>
      </c>
      <c r="E23" s="79"/>
      <c r="F23" s="79"/>
      <c r="G23" s="79"/>
      <c r="H23" s="79"/>
      <c r="I23" s="16">
        <v>1467.0964000000001</v>
      </c>
      <c r="J23" s="16">
        <v>264.07735200000002</v>
      </c>
      <c r="K23" s="16">
        <v>1511.1</v>
      </c>
      <c r="L23" s="16">
        <v>271.99799999999999</v>
      </c>
      <c r="M23" s="16">
        <v>1527.7</v>
      </c>
      <c r="N23" s="16">
        <v>274.98599999999999</v>
      </c>
      <c r="O23" s="16">
        <v>1573.5</v>
      </c>
      <c r="P23" s="16">
        <v>283.23</v>
      </c>
      <c r="Q23" s="79"/>
      <c r="R23" s="79"/>
      <c r="S23" s="16">
        <v>1721.4</v>
      </c>
      <c r="T23" s="90">
        <v>309.85200000000003</v>
      </c>
      <c r="U23" s="79"/>
      <c r="V23" s="79"/>
      <c r="W23" s="11"/>
      <c r="X23" s="29" t="str">
        <f>'Award Table'!A51</f>
        <v>Enrolled Nurse - other than aged care - PP1</v>
      </c>
      <c r="Y23" s="34">
        <f>'Award Table'!B51</f>
        <v>1139.9000000000001</v>
      </c>
      <c r="Z23" s="18">
        <f t="shared" si="2"/>
        <v>327.19640000000004</v>
      </c>
      <c r="AA23" s="86">
        <f t="shared" si="3"/>
        <v>0.22302310877458359</v>
      </c>
    </row>
    <row r="24" spans="1:27" ht="15" x14ac:dyDescent="0.25">
      <c r="A24" s="24" t="s">
        <v>167</v>
      </c>
      <c r="B24" s="9" t="s">
        <v>250</v>
      </c>
      <c r="C24" s="217">
        <v>1464.9</v>
      </c>
      <c r="D24" s="16">
        <v>263.68200000000002</v>
      </c>
      <c r="E24" s="79"/>
      <c r="F24" s="79"/>
      <c r="G24" s="79"/>
      <c r="H24" s="79"/>
      <c r="I24" s="16">
        <v>1482.5</v>
      </c>
      <c r="J24" s="16">
        <v>266.84999999999997</v>
      </c>
      <c r="K24" s="16">
        <v>1527</v>
      </c>
      <c r="L24" s="16">
        <v>274.86</v>
      </c>
      <c r="M24" s="16">
        <v>1543.8</v>
      </c>
      <c r="N24" s="16">
        <v>277.88399999999996</v>
      </c>
      <c r="O24" s="16">
        <v>1590.1</v>
      </c>
      <c r="P24" s="16">
        <v>286.21800000000002</v>
      </c>
      <c r="Q24" s="79"/>
      <c r="R24" s="79"/>
      <c r="S24" s="16">
        <v>1739.6</v>
      </c>
      <c r="T24" s="90">
        <v>313.12800000000004</v>
      </c>
      <c r="U24" s="79"/>
      <c r="V24" s="79"/>
      <c r="W24" s="11"/>
      <c r="X24" s="29" t="str">
        <f>'Award Table'!A52</f>
        <v>Enrolled Nurse - other than aged care - PP2</v>
      </c>
      <c r="Y24" s="34">
        <f>'Award Table'!B52</f>
        <v>1155</v>
      </c>
      <c r="Z24" s="18">
        <f t="shared" si="2"/>
        <v>327.5</v>
      </c>
      <c r="AA24" s="86">
        <f t="shared" si="3"/>
        <v>0.22091062394603711</v>
      </c>
    </row>
    <row r="25" spans="1:27" ht="15" x14ac:dyDescent="0.25">
      <c r="A25" s="24" t="s">
        <v>169</v>
      </c>
      <c r="B25" s="9" t="s">
        <v>251</v>
      </c>
      <c r="C25" s="217">
        <v>1479.595</v>
      </c>
      <c r="D25" s="16">
        <v>266.32709999999997</v>
      </c>
      <c r="E25" s="79"/>
      <c r="F25" s="79"/>
      <c r="G25" s="79"/>
      <c r="H25" s="79"/>
      <c r="I25" s="16">
        <v>1497.4</v>
      </c>
      <c r="J25" s="16">
        <v>269.53199999999998</v>
      </c>
      <c r="K25" s="16">
        <v>1542.3</v>
      </c>
      <c r="L25" s="16">
        <v>277.61399999999998</v>
      </c>
      <c r="M25" s="16">
        <v>1559.3</v>
      </c>
      <c r="N25" s="16">
        <v>280.67399999999998</v>
      </c>
      <c r="O25" s="16">
        <v>1606.1</v>
      </c>
      <c r="P25" s="16">
        <v>289.09800000000001</v>
      </c>
      <c r="Q25" s="79"/>
      <c r="R25" s="79"/>
      <c r="S25" s="16">
        <v>1757.1</v>
      </c>
      <c r="T25" s="90">
        <v>316.27799999999996</v>
      </c>
      <c r="U25" s="79"/>
      <c r="V25" s="79"/>
      <c r="W25" s="11"/>
      <c r="X25" s="29" t="str">
        <f>'Award Table'!A53</f>
        <v>Enrolled Nurse - other than aged care - PP3</v>
      </c>
      <c r="Y25" s="34">
        <f>'Award Table'!B53</f>
        <v>1170.4000000000001</v>
      </c>
      <c r="Z25" s="18">
        <f t="shared" si="2"/>
        <v>327</v>
      </c>
      <c r="AA25" s="86">
        <f t="shared" si="3"/>
        <v>0.21837852277280617</v>
      </c>
    </row>
    <row r="26" spans="1:27" ht="15" x14ac:dyDescent="0.25">
      <c r="A26" s="24" t="s">
        <v>171</v>
      </c>
      <c r="B26" s="9" t="s">
        <v>252</v>
      </c>
      <c r="C26" s="217">
        <v>1514.203</v>
      </c>
      <c r="D26" s="16">
        <v>272.55653999999998</v>
      </c>
      <c r="E26" s="79"/>
      <c r="F26" s="79"/>
      <c r="G26" s="79"/>
      <c r="H26" s="79"/>
      <c r="I26" s="16">
        <v>1532.4</v>
      </c>
      <c r="J26" s="16">
        <v>275.83200000000005</v>
      </c>
      <c r="K26" s="16">
        <v>1578.4</v>
      </c>
      <c r="L26" s="16">
        <v>284.11200000000002</v>
      </c>
      <c r="M26" s="16">
        <v>1595.8</v>
      </c>
      <c r="N26" s="16">
        <v>287.24400000000003</v>
      </c>
      <c r="O26" s="16">
        <v>1643.7</v>
      </c>
      <c r="P26" s="16">
        <v>295.86600000000004</v>
      </c>
      <c r="Q26" s="79"/>
      <c r="R26" s="79"/>
      <c r="S26" s="16">
        <v>1798.2</v>
      </c>
      <c r="T26" s="90">
        <v>323.67599999999999</v>
      </c>
      <c r="U26" s="79"/>
      <c r="V26" s="79"/>
      <c r="W26" s="11"/>
      <c r="X26" s="29" t="str">
        <f>'Award Table'!A54</f>
        <v>Enrolled Nurse - other than aged care - PP4</v>
      </c>
      <c r="Y26" s="34">
        <v>1144.8</v>
      </c>
      <c r="Z26" s="18">
        <f t="shared" si="2"/>
        <v>387.60000000000014</v>
      </c>
      <c r="AA26" s="86">
        <f t="shared" si="3"/>
        <v>0.25293657008613946</v>
      </c>
    </row>
    <row r="27" spans="1:27" ht="15" x14ac:dyDescent="0.25">
      <c r="A27" s="24" t="s">
        <v>173</v>
      </c>
      <c r="B27" s="9" t="s">
        <v>253</v>
      </c>
      <c r="C27" s="217">
        <v>1553.8</v>
      </c>
      <c r="D27" s="16">
        <v>279.68400000000003</v>
      </c>
      <c r="E27" s="79"/>
      <c r="F27" s="79"/>
      <c r="G27" s="79"/>
      <c r="H27" s="79"/>
      <c r="I27" s="16">
        <v>1572.5</v>
      </c>
      <c r="J27" s="16">
        <v>283.05</v>
      </c>
      <c r="K27" s="16">
        <v>1619.7</v>
      </c>
      <c r="L27" s="16">
        <v>291.54599999999999</v>
      </c>
      <c r="M27" s="16">
        <v>1637.5</v>
      </c>
      <c r="N27" s="16">
        <v>294.75</v>
      </c>
      <c r="O27" s="16">
        <v>1686.6</v>
      </c>
      <c r="P27" s="16">
        <v>303.58799999999997</v>
      </c>
      <c r="Q27" s="79"/>
      <c r="R27" s="79"/>
      <c r="S27" s="16">
        <v>1845.1</v>
      </c>
      <c r="T27" s="90">
        <v>332.11799999999999</v>
      </c>
      <c r="U27" s="79"/>
      <c r="V27" s="79"/>
      <c r="W27" s="11"/>
      <c r="X27" s="29" t="str">
        <f>'Award Table'!A51</f>
        <v>Enrolled Nurse - other than aged care - PP1</v>
      </c>
      <c r="Y27" s="34">
        <f>'Award Table'!B51</f>
        <v>1139.9000000000001</v>
      </c>
      <c r="Z27" s="18">
        <f t="shared" si="2"/>
        <v>432.59999999999991</v>
      </c>
      <c r="AA27" s="86">
        <f t="shared" si="3"/>
        <v>0.27510333863275033</v>
      </c>
    </row>
    <row r="28" spans="1:27" ht="15" x14ac:dyDescent="0.25">
      <c r="A28" s="24" t="s">
        <v>175</v>
      </c>
      <c r="B28" s="9" t="s">
        <v>254</v>
      </c>
      <c r="C28" s="217">
        <v>1609.4</v>
      </c>
      <c r="D28" s="16">
        <v>289.69200000000001</v>
      </c>
      <c r="E28" s="79"/>
      <c r="F28" s="79"/>
      <c r="G28" s="79"/>
      <c r="H28" s="79"/>
      <c r="I28" s="16">
        <v>1628.7</v>
      </c>
      <c r="J28" s="16">
        <v>293.166</v>
      </c>
      <c r="K28" s="16">
        <v>1677.6</v>
      </c>
      <c r="L28" s="16">
        <v>301.96800000000002</v>
      </c>
      <c r="M28" s="16">
        <v>1696.1</v>
      </c>
      <c r="N28" s="16">
        <v>305.298</v>
      </c>
      <c r="O28" s="16">
        <v>1747</v>
      </c>
      <c r="P28" s="16">
        <v>314.45999999999998</v>
      </c>
      <c r="Q28" s="79"/>
      <c r="R28" s="79"/>
      <c r="S28" s="16">
        <v>1911.2</v>
      </c>
      <c r="T28" s="90">
        <v>344.01600000000002</v>
      </c>
      <c r="U28" s="79"/>
      <c r="V28" s="79"/>
      <c r="W28" s="11"/>
      <c r="X28" s="29" t="str">
        <f>'Award Table'!A52</f>
        <v>Enrolled Nurse - other than aged care - PP2</v>
      </c>
      <c r="Y28" s="34">
        <f>'Award Table'!B52</f>
        <v>1155</v>
      </c>
      <c r="Z28" s="18">
        <f t="shared" si="2"/>
        <v>473.70000000000005</v>
      </c>
      <c r="AA28" s="86">
        <f t="shared" si="3"/>
        <v>0.29084545956898139</v>
      </c>
    </row>
    <row r="29" spans="1:27" ht="15" x14ac:dyDescent="0.25">
      <c r="A29" s="24" t="s">
        <v>177</v>
      </c>
      <c r="B29" s="9" t="s">
        <v>255</v>
      </c>
      <c r="C29" s="217">
        <v>1635.5</v>
      </c>
      <c r="D29" s="16">
        <v>294.39</v>
      </c>
      <c r="E29" s="79"/>
      <c r="F29" s="79"/>
      <c r="G29" s="79"/>
      <c r="H29" s="79"/>
      <c r="I29" s="16">
        <v>1655.1</v>
      </c>
      <c r="J29" s="16">
        <v>297.91799999999995</v>
      </c>
      <c r="K29" s="16">
        <v>1704.8</v>
      </c>
      <c r="L29" s="16">
        <v>306.86399999999998</v>
      </c>
      <c r="M29" s="16">
        <v>1723.6</v>
      </c>
      <c r="N29" s="16">
        <v>310.24799999999999</v>
      </c>
      <c r="O29" s="16">
        <v>1775.3</v>
      </c>
      <c r="P29" s="16">
        <v>319.55399999999997</v>
      </c>
      <c r="Q29" s="79"/>
      <c r="R29" s="79"/>
      <c r="S29" s="16">
        <v>1942.2</v>
      </c>
      <c r="T29" s="90">
        <v>349.596</v>
      </c>
      <c r="U29" s="79"/>
      <c r="V29" s="79"/>
      <c r="W29" s="11"/>
      <c r="X29" s="29" t="str">
        <f>'Award Table'!A53</f>
        <v>Enrolled Nurse - other than aged care - PP3</v>
      </c>
      <c r="Y29" s="34">
        <f>'Award Table'!B53</f>
        <v>1170.4000000000001</v>
      </c>
      <c r="Z29" s="18">
        <f t="shared" si="2"/>
        <v>484.69999999999982</v>
      </c>
      <c r="AA29" s="86">
        <f t="shared" si="3"/>
        <v>0.29285239562564186</v>
      </c>
    </row>
    <row r="30" spans="1:27" ht="15" x14ac:dyDescent="0.25">
      <c r="A30" s="24" t="s">
        <v>179</v>
      </c>
      <c r="B30" s="9" t="s">
        <v>256</v>
      </c>
      <c r="C30" s="217">
        <v>1657.4</v>
      </c>
      <c r="D30" s="16">
        <v>298.33200000000005</v>
      </c>
      <c r="E30" s="79"/>
      <c r="F30" s="79"/>
      <c r="G30" s="79"/>
      <c r="H30" s="79"/>
      <c r="I30" s="16">
        <v>1677.3</v>
      </c>
      <c r="J30" s="16">
        <v>301.91399999999999</v>
      </c>
      <c r="K30" s="16">
        <v>1727.6</v>
      </c>
      <c r="L30" s="16">
        <v>310.96800000000002</v>
      </c>
      <c r="M30" s="16">
        <v>1746.6</v>
      </c>
      <c r="N30" s="16">
        <v>314.38799999999998</v>
      </c>
      <c r="O30" s="16">
        <v>1799</v>
      </c>
      <c r="P30" s="16">
        <v>323.82</v>
      </c>
      <c r="Q30" s="79"/>
      <c r="R30" s="79"/>
      <c r="S30" s="16">
        <v>1968.1</v>
      </c>
      <c r="T30" s="90">
        <v>354.25799999999992</v>
      </c>
      <c r="U30" s="79"/>
      <c r="V30" s="79"/>
      <c r="W30" s="11"/>
      <c r="X30" s="29" t="str">
        <f>'Award Table'!A54</f>
        <v>Enrolled Nurse - other than aged care - PP4</v>
      </c>
      <c r="Y30" s="34">
        <f>'Award Table'!B54</f>
        <v>1187.2</v>
      </c>
      <c r="Z30" s="18">
        <f t="shared" si="2"/>
        <v>490.09999999999991</v>
      </c>
      <c r="AA30" s="86">
        <f t="shared" si="3"/>
        <v>0.29219579085434921</v>
      </c>
    </row>
    <row r="31" spans="1:27" ht="15" x14ac:dyDescent="0.25">
      <c r="A31" s="45" t="s">
        <v>183</v>
      </c>
      <c r="B31" s="45"/>
      <c r="C31" s="45"/>
      <c r="D31" s="83"/>
      <c r="E31" s="160"/>
      <c r="F31" s="160"/>
      <c r="G31" s="160"/>
      <c r="H31" s="160"/>
      <c r="I31" s="81"/>
      <c r="J31" s="81"/>
      <c r="K31" s="81"/>
      <c r="L31" s="81"/>
      <c r="M31" s="81"/>
      <c r="N31" s="81"/>
      <c r="O31" s="81"/>
      <c r="P31" s="159"/>
      <c r="Q31" s="81"/>
      <c r="R31" s="81"/>
      <c r="S31" s="161"/>
      <c r="T31" s="159"/>
      <c r="U31" s="81"/>
      <c r="V31" s="81"/>
      <c r="W31" s="11"/>
      <c r="X31" s="45"/>
      <c r="Y31" s="45"/>
      <c r="Z31" s="45"/>
      <c r="AA31" s="45"/>
    </row>
    <row r="32" spans="1:27" ht="15" x14ac:dyDescent="0.25">
      <c r="A32" s="24" t="s">
        <v>184</v>
      </c>
      <c r="B32" s="9" t="s">
        <v>257</v>
      </c>
      <c r="C32" s="222">
        <v>1056.8</v>
      </c>
      <c r="D32" s="114">
        <f>(C32/100)*18</f>
        <v>190.22399999999999</v>
      </c>
      <c r="E32" s="79"/>
      <c r="F32" s="79"/>
      <c r="G32" s="85">
        <v>1088.5</v>
      </c>
      <c r="H32" s="114">
        <f>(G32/100)*18</f>
        <v>195.93</v>
      </c>
      <c r="I32" s="79"/>
      <c r="J32" s="79"/>
      <c r="K32" s="79"/>
      <c r="L32" s="79"/>
      <c r="M32" s="79"/>
      <c r="N32" s="79"/>
      <c r="O32" s="79"/>
      <c r="P32" s="79"/>
      <c r="Q32" s="85">
        <v>1121.2</v>
      </c>
      <c r="R32" s="114">
        <f>(Q32/100)*18</f>
        <v>201.816</v>
      </c>
      <c r="S32" s="79"/>
      <c r="T32" s="79"/>
      <c r="U32" s="85">
        <f>1154.8</f>
        <v>1154.8</v>
      </c>
      <c r="V32" s="114">
        <f>(U32/100)*18</f>
        <v>207.864</v>
      </c>
      <c r="W32" s="11"/>
      <c r="X32" s="29" t="str">
        <f>'Award Table'!A91</f>
        <v>Nursing Assistant - other than aged care - 1st year</v>
      </c>
      <c r="Y32" s="34">
        <f>'Award Table'!B91</f>
        <v>1050.7</v>
      </c>
      <c r="Z32" s="18">
        <f>(G32+H32)-Y32</f>
        <v>233.73000000000002</v>
      </c>
      <c r="AA32" s="86">
        <f>((G32+H32)-Y32)/(G32+H32)</f>
        <v>0.18197176957872363</v>
      </c>
    </row>
    <row r="33" spans="1:27" ht="15" x14ac:dyDescent="0.25">
      <c r="A33" s="24" t="s">
        <v>186</v>
      </c>
      <c r="B33" s="9" t="s">
        <v>258</v>
      </c>
      <c r="C33" s="222">
        <v>1085.4000000000001</v>
      </c>
      <c r="D33" s="114">
        <f t="shared" ref="D33:D48" si="4">(C33/100)*18</f>
        <v>195.37200000000001</v>
      </c>
      <c r="E33" s="79"/>
      <c r="F33" s="79"/>
      <c r="G33" s="85">
        <v>1118</v>
      </c>
      <c r="H33" s="114">
        <f t="shared" ref="H33:H48" si="5">(G33/100)*18</f>
        <v>201.24</v>
      </c>
      <c r="I33" s="79"/>
      <c r="J33" s="79"/>
      <c r="K33" s="79"/>
      <c r="L33" s="79"/>
      <c r="M33" s="79"/>
      <c r="N33" s="79"/>
      <c r="O33" s="79"/>
      <c r="P33" s="79"/>
      <c r="Q33" s="85">
        <v>1151.5</v>
      </c>
      <c r="R33" s="114">
        <f t="shared" ref="R33:R48" si="6">(Q33/100)*18</f>
        <v>207.27</v>
      </c>
      <c r="S33" s="79"/>
      <c r="T33" s="79"/>
      <c r="U33" s="85">
        <v>1186.0999999999999</v>
      </c>
      <c r="V33" s="114">
        <f t="shared" ref="V33:V48" si="7">(U33/100)*18</f>
        <v>213.49799999999999</v>
      </c>
      <c r="W33" s="11"/>
      <c r="X33" s="29" t="str">
        <f>'Award Table'!A92</f>
        <v>Nursing Assistant - other than aged care - 2nd year</v>
      </c>
      <c r="Y33" s="34">
        <f>'Award Table'!B92</f>
        <v>1067.3</v>
      </c>
      <c r="Z33" s="18">
        <f t="shared" ref="Z33:Z48" si="8">(G33+H33)-Y33</f>
        <v>251.94000000000005</v>
      </c>
      <c r="AA33" s="86">
        <f t="shared" ref="AA33:AA48" si="9">((G33+H33)-Y33)/(G33+H33)</f>
        <v>0.19097359085534099</v>
      </c>
    </row>
    <row r="34" spans="1:27" ht="15" x14ac:dyDescent="0.25">
      <c r="A34" s="24" t="s">
        <v>188</v>
      </c>
      <c r="B34" s="9" t="s">
        <v>259</v>
      </c>
      <c r="C34" s="222">
        <v>1126.3</v>
      </c>
      <c r="D34" s="114">
        <f t="shared" si="4"/>
        <v>202.73400000000001</v>
      </c>
      <c r="E34" s="79"/>
      <c r="F34" s="79"/>
      <c r="G34" s="85">
        <v>1160.0999999999999</v>
      </c>
      <c r="H34" s="114">
        <f t="shared" si="5"/>
        <v>208.81799999999998</v>
      </c>
      <c r="I34" s="79"/>
      <c r="J34" s="79"/>
      <c r="K34" s="79"/>
      <c r="L34" s="79"/>
      <c r="M34" s="79"/>
      <c r="N34" s="79"/>
      <c r="O34" s="79"/>
      <c r="P34" s="79"/>
      <c r="Q34" s="85">
        <v>1194.9000000000001</v>
      </c>
      <c r="R34" s="114">
        <f t="shared" si="6"/>
        <v>215.08200000000002</v>
      </c>
      <c r="S34" s="79"/>
      <c r="T34" s="79"/>
      <c r="U34" s="85">
        <v>1230.8</v>
      </c>
      <c r="V34" s="114">
        <f t="shared" si="7"/>
        <v>221.54399999999998</v>
      </c>
      <c r="W34" s="11"/>
      <c r="X34" s="29" t="str">
        <f>'Award Table'!A93</f>
        <v>Nursing Assistant - other than aged care - 3rd year +</v>
      </c>
      <c r="Y34" s="34">
        <f>'Award Table'!B93</f>
        <v>1084.4000000000001</v>
      </c>
      <c r="Z34" s="18">
        <f t="shared" si="8"/>
        <v>284.5179999999998</v>
      </c>
      <c r="AA34" s="86">
        <f t="shared" si="9"/>
        <v>0.20784152155205776</v>
      </c>
    </row>
    <row r="35" spans="1:27" ht="15" x14ac:dyDescent="0.25">
      <c r="A35" s="24" t="s">
        <v>190</v>
      </c>
      <c r="B35" s="9" t="s">
        <v>260</v>
      </c>
      <c r="C35" s="222">
        <v>1154.5999999999999</v>
      </c>
      <c r="D35" s="114">
        <f t="shared" si="4"/>
        <v>207.82799999999997</v>
      </c>
      <c r="E35" s="79"/>
      <c r="F35" s="79"/>
      <c r="G35" s="85">
        <v>1189.2</v>
      </c>
      <c r="H35" s="114">
        <f t="shared" si="5"/>
        <v>214.05600000000001</v>
      </c>
      <c r="I35" s="79"/>
      <c r="J35" s="79"/>
      <c r="K35" s="79"/>
      <c r="L35" s="79"/>
      <c r="M35" s="79"/>
      <c r="N35" s="79"/>
      <c r="O35" s="79"/>
      <c r="P35" s="79"/>
      <c r="Q35" s="85">
        <v>1224.9000000000001</v>
      </c>
      <c r="R35" s="114">
        <f t="shared" si="6"/>
        <v>220.482</v>
      </c>
      <c r="S35" s="79"/>
      <c r="T35" s="79"/>
      <c r="U35" s="85">
        <v>1261.7</v>
      </c>
      <c r="V35" s="114">
        <f t="shared" si="7"/>
        <v>227.10600000000002</v>
      </c>
      <c r="W35" s="11"/>
      <c r="X35" s="29" t="str">
        <f>'Award Table'!A93</f>
        <v>Nursing Assistant - other than aged care - 3rd year +</v>
      </c>
      <c r="Y35" s="34">
        <f>'Award Table'!B93</f>
        <v>1084.4000000000001</v>
      </c>
      <c r="Z35" s="18">
        <f t="shared" si="8"/>
        <v>318.85599999999999</v>
      </c>
      <c r="AA35" s="86">
        <f t="shared" si="9"/>
        <v>0.22722582337078906</v>
      </c>
    </row>
    <row r="36" spans="1:27" ht="15" x14ac:dyDescent="0.25">
      <c r="A36" s="24" t="s">
        <v>192</v>
      </c>
      <c r="B36" s="9" t="s">
        <v>261</v>
      </c>
      <c r="C36" s="222">
        <v>1183.5</v>
      </c>
      <c r="D36" s="114">
        <f t="shared" si="4"/>
        <v>213.03000000000003</v>
      </c>
      <c r="E36" s="79"/>
      <c r="F36" s="79"/>
      <c r="G36" s="85">
        <v>1219</v>
      </c>
      <c r="H36" s="114">
        <f t="shared" si="5"/>
        <v>219.42</v>
      </c>
      <c r="I36" s="79"/>
      <c r="J36" s="79"/>
      <c r="K36" s="79"/>
      <c r="L36" s="79"/>
      <c r="M36" s="79"/>
      <c r="N36" s="79"/>
      <c r="O36" s="79"/>
      <c r="P36" s="79"/>
      <c r="Q36" s="85">
        <v>1255.5999999999999</v>
      </c>
      <c r="R36" s="114">
        <f t="shared" si="6"/>
        <v>226.00799999999998</v>
      </c>
      <c r="S36" s="79"/>
      <c r="T36" s="79"/>
      <c r="U36" s="85">
        <v>1293.3</v>
      </c>
      <c r="V36" s="114">
        <f t="shared" si="7"/>
        <v>232.79399999999998</v>
      </c>
      <c r="W36" s="11"/>
      <c r="X36" s="29" t="str">
        <f>'Award Table'!A93</f>
        <v>Nursing Assistant - other than aged care - 3rd year +</v>
      </c>
      <c r="Y36" s="34">
        <f>'Award Table'!B93</f>
        <v>1084.4000000000001</v>
      </c>
      <c r="Z36" s="18">
        <f t="shared" si="8"/>
        <v>354.02</v>
      </c>
      <c r="AA36" s="86">
        <f t="shared" si="9"/>
        <v>0.24611726755745886</v>
      </c>
    </row>
    <row r="37" spans="1:27" ht="15" x14ac:dyDescent="0.25">
      <c r="A37" s="24" t="s">
        <v>194</v>
      </c>
      <c r="B37" s="9" t="s">
        <v>262</v>
      </c>
      <c r="C37" s="222">
        <v>1212.2</v>
      </c>
      <c r="D37" s="114">
        <f t="shared" si="4"/>
        <v>218.196</v>
      </c>
      <c r="E37" s="79"/>
      <c r="F37" s="79"/>
      <c r="G37" s="85">
        <v>1248.5999999999999</v>
      </c>
      <c r="H37" s="114">
        <f t="shared" si="5"/>
        <v>224.74799999999999</v>
      </c>
      <c r="I37" s="79"/>
      <c r="J37" s="79"/>
      <c r="K37" s="79"/>
      <c r="L37" s="79"/>
      <c r="M37" s="79"/>
      <c r="N37" s="79"/>
      <c r="O37" s="79"/>
      <c r="P37" s="79"/>
      <c r="Q37" s="85">
        <v>1286</v>
      </c>
      <c r="R37" s="114">
        <f t="shared" si="6"/>
        <v>231.48</v>
      </c>
      <c r="S37" s="79"/>
      <c r="T37" s="79"/>
      <c r="U37" s="85">
        <v>1324.6</v>
      </c>
      <c r="V37" s="114">
        <f t="shared" si="7"/>
        <v>238.42799999999997</v>
      </c>
      <c r="W37" s="11"/>
      <c r="X37" s="29" t="str">
        <f>'Award Table'!A93</f>
        <v>Nursing Assistant - other than aged care - 3rd year +</v>
      </c>
      <c r="Y37" s="34">
        <f>'Award Table'!B93</f>
        <v>1084.4000000000001</v>
      </c>
      <c r="Z37" s="18">
        <f t="shared" si="8"/>
        <v>388.94799999999987</v>
      </c>
      <c r="AA37" s="86">
        <f t="shared" si="9"/>
        <v>0.26398922725656115</v>
      </c>
    </row>
    <row r="38" spans="1:27" ht="15" x14ac:dyDescent="0.25">
      <c r="A38" s="24" t="s">
        <v>196</v>
      </c>
      <c r="B38" s="9" t="s">
        <v>263</v>
      </c>
      <c r="C38" s="222">
        <v>1235.8</v>
      </c>
      <c r="D38" s="114">
        <f t="shared" si="4"/>
        <v>222.44399999999999</v>
      </c>
      <c r="E38" s="79"/>
      <c r="F38" s="79"/>
      <c r="G38" s="85">
        <v>1272.9000000000001</v>
      </c>
      <c r="H38" s="114">
        <f t="shared" si="5"/>
        <v>229.12200000000001</v>
      </c>
      <c r="I38" s="79"/>
      <c r="J38" s="79"/>
      <c r="K38" s="79"/>
      <c r="L38" s="79"/>
      <c r="M38" s="79"/>
      <c r="N38" s="79"/>
      <c r="O38" s="79"/>
      <c r="P38" s="79"/>
      <c r="Q38" s="85">
        <v>1311.1</v>
      </c>
      <c r="R38" s="114">
        <f t="shared" si="6"/>
        <v>235.99799999999999</v>
      </c>
      <c r="S38" s="79"/>
      <c r="T38" s="79"/>
      <c r="U38" s="85">
        <v>1350.4</v>
      </c>
      <c r="V38" s="114">
        <f t="shared" si="7"/>
        <v>243.07200000000003</v>
      </c>
      <c r="W38" s="11"/>
      <c r="X38" s="29" t="str">
        <f>'Award Table'!A93</f>
        <v>Nursing Assistant - other than aged care - 3rd year +</v>
      </c>
      <c r="Y38" s="34">
        <f>'Award Table'!B93</f>
        <v>1084.4000000000001</v>
      </c>
      <c r="Z38" s="18">
        <f t="shared" si="8"/>
        <v>417.62200000000007</v>
      </c>
      <c r="AA38" s="86">
        <f t="shared" si="9"/>
        <v>0.27803986892335802</v>
      </c>
    </row>
    <row r="39" spans="1:27" ht="15" x14ac:dyDescent="0.25">
      <c r="A39" s="24" t="s">
        <v>198</v>
      </c>
      <c r="B39" s="9" t="s">
        <v>264</v>
      </c>
      <c r="C39" s="222">
        <v>1259.4000000000001</v>
      </c>
      <c r="D39" s="114">
        <f t="shared" si="4"/>
        <v>226.69200000000001</v>
      </c>
      <c r="E39" s="79"/>
      <c r="F39" s="79"/>
      <c r="G39" s="85">
        <v>1297.2</v>
      </c>
      <c r="H39" s="114">
        <f t="shared" si="5"/>
        <v>233.49600000000004</v>
      </c>
      <c r="I39" s="79"/>
      <c r="J39" s="79"/>
      <c r="K39" s="79"/>
      <c r="L39" s="79"/>
      <c r="M39" s="79"/>
      <c r="N39" s="79"/>
      <c r="O39" s="79"/>
      <c r="P39" s="79"/>
      <c r="Q39" s="85">
        <v>1336.1</v>
      </c>
      <c r="R39" s="114">
        <f t="shared" si="6"/>
        <v>240.49799999999999</v>
      </c>
      <c r="S39" s="79"/>
      <c r="T39" s="79"/>
      <c r="U39" s="85">
        <v>1376.2</v>
      </c>
      <c r="V39" s="114">
        <f t="shared" si="7"/>
        <v>247.71600000000001</v>
      </c>
      <c r="W39" s="11"/>
      <c r="X39" s="29" t="str">
        <f>'Award Table'!A93</f>
        <v>Nursing Assistant - other than aged care - 3rd year +</v>
      </c>
      <c r="Y39" s="34">
        <f>'Award Table'!B93</f>
        <v>1084.4000000000001</v>
      </c>
      <c r="Z39" s="18">
        <f t="shared" si="8"/>
        <v>446.29600000000005</v>
      </c>
      <c r="AA39" s="86">
        <f t="shared" si="9"/>
        <v>0.29156409894583901</v>
      </c>
    </row>
    <row r="40" spans="1:27" ht="15" x14ac:dyDescent="0.25">
      <c r="A40" s="24" t="s">
        <v>200</v>
      </c>
      <c r="B40" s="9" t="s">
        <v>265</v>
      </c>
      <c r="C40" s="222">
        <v>1264.5</v>
      </c>
      <c r="D40" s="114">
        <f t="shared" si="4"/>
        <v>227.60999999999999</v>
      </c>
      <c r="E40" s="79"/>
      <c r="F40" s="79"/>
      <c r="G40" s="85">
        <v>1302.4000000000001</v>
      </c>
      <c r="H40" s="114">
        <f t="shared" si="5"/>
        <v>234.43200000000002</v>
      </c>
      <c r="I40" s="79"/>
      <c r="J40" s="79"/>
      <c r="K40" s="79"/>
      <c r="L40" s="79"/>
      <c r="M40" s="79"/>
      <c r="N40" s="79"/>
      <c r="O40" s="79"/>
      <c r="P40" s="79"/>
      <c r="Q40" s="85">
        <v>1341.5</v>
      </c>
      <c r="R40" s="114">
        <f t="shared" si="6"/>
        <v>241.46999999999997</v>
      </c>
      <c r="S40" s="79"/>
      <c r="T40" s="79"/>
      <c r="U40" s="85">
        <v>1381.8</v>
      </c>
      <c r="V40" s="114">
        <f t="shared" si="7"/>
        <v>248.72399999999999</v>
      </c>
      <c r="W40" s="11"/>
      <c r="X40" s="24" t="str">
        <f>'Award Table'!A94</f>
        <v>Nursing Assistant - other than aged care - Experienced (hold relevant Cert III)</v>
      </c>
      <c r="Y40" s="34">
        <f>'Award Table'!B94</f>
        <v>1119.0999999999999</v>
      </c>
      <c r="Z40" s="18">
        <f t="shared" si="8"/>
        <v>417.7320000000002</v>
      </c>
      <c r="AA40" s="86">
        <f t="shared" si="9"/>
        <v>0.27181370507641706</v>
      </c>
    </row>
    <row r="41" spans="1:27" ht="15" x14ac:dyDescent="0.25">
      <c r="A41" s="24" t="s">
        <v>202</v>
      </c>
      <c r="B41" s="9" t="s">
        <v>266</v>
      </c>
      <c r="C41" s="222">
        <v>1301.0999999999999</v>
      </c>
      <c r="D41" s="114">
        <f t="shared" si="4"/>
        <v>234.19799999999998</v>
      </c>
      <c r="E41" s="79"/>
      <c r="F41" s="79"/>
      <c r="G41" s="85">
        <v>1340.1</v>
      </c>
      <c r="H41" s="114">
        <f t="shared" si="5"/>
        <v>241.21799999999999</v>
      </c>
      <c r="I41" s="79"/>
      <c r="J41" s="79"/>
      <c r="K41" s="79"/>
      <c r="L41" s="79"/>
      <c r="M41" s="79"/>
      <c r="N41" s="79"/>
      <c r="O41" s="79"/>
      <c r="P41" s="79"/>
      <c r="Q41" s="85">
        <v>1380.3</v>
      </c>
      <c r="R41" s="114">
        <f t="shared" si="6"/>
        <v>248.45399999999998</v>
      </c>
      <c r="S41" s="79"/>
      <c r="T41" s="79"/>
      <c r="U41" s="85">
        <v>1421.7</v>
      </c>
      <c r="V41" s="114">
        <f t="shared" si="7"/>
        <v>255.90600000000001</v>
      </c>
      <c r="W41" s="11"/>
      <c r="X41" s="24" t="str">
        <f>'Award Table'!A94</f>
        <v>Nursing Assistant - other than aged care - Experienced (hold relevant Cert III)</v>
      </c>
      <c r="Y41" s="34">
        <f>'Award Table'!B94</f>
        <v>1119.0999999999999</v>
      </c>
      <c r="Z41" s="18">
        <f t="shared" si="8"/>
        <v>462.21800000000007</v>
      </c>
      <c r="AA41" s="86">
        <f t="shared" si="9"/>
        <v>0.29229920863482239</v>
      </c>
    </row>
    <row r="42" spans="1:27" ht="15" x14ac:dyDescent="0.25">
      <c r="A42" s="24" t="s">
        <v>204</v>
      </c>
      <c r="B42" s="9" t="s">
        <v>267</v>
      </c>
      <c r="C42" s="222">
        <v>1322.3</v>
      </c>
      <c r="D42" s="114">
        <f t="shared" si="4"/>
        <v>238.01399999999998</v>
      </c>
      <c r="E42" s="79"/>
      <c r="F42" s="79"/>
      <c r="G42" s="85">
        <v>1362</v>
      </c>
      <c r="H42" s="114">
        <f t="shared" si="5"/>
        <v>245.16</v>
      </c>
      <c r="I42" s="79"/>
      <c r="J42" s="79"/>
      <c r="K42" s="79"/>
      <c r="L42" s="79"/>
      <c r="M42" s="79"/>
      <c r="N42" s="79"/>
      <c r="O42" s="79"/>
      <c r="P42" s="79"/>
      <c r="Q42" s="85">
        <v>1402.9</v>
      </c>
      <c r="R42" s="114">
        <f t="shared" si="6"/>
        <v>252.52200000000002</v>
      </c>
      <c r="S42" s="79"/>
      <c r="T42" s="79"/>
      <c r="U42" s="85">
        <v>1445</v>
      </c>
      <c r="V42" s="114">
        <f t="shared" si="7"/>
        <v>260.09999999999997</v>
      </c>
      <c r="W42" s="11"/>
      <c r="X42" s="24" t="str">
        <f>'Award Table'!A94</f>
        <v>Nursing Assistant - other than aged care - Experienced (hold relevant Cert III)</v>
      </c>
      <c r="Y42" s="34">
        <f>'Award Table'!B94</f>
        <v>1119.0999999999999</v>
      </c>
      <c r="Z42" s="18">
        <f t="shared" si="8"/>
        <v>488.06000000000017</v>
      </c>
      <c r="AA42" s="86">
        <f t="shared" si="9"/>
        <v>0.30367853854003346</v>
      </c>
    </row>
    <row r="43" spans="1:27" ht="15" x14ac:dyDescent="0.25">
      <c r="A43" s="24" t="s">
        <v>206</v>
      </c>
      <c r="B43" s="9" t="s">
        <v>268</v>
      </c>
      <c r="C43" s="222">
        <v>1350.9</v>
      </c>
      <c r="D43" s="114">
        <f t="shared" si="4"/>
        <v>243.16200000000001</v>
      </c>
      <c r="E43" s="79"/>
      <c r="F43" s="79"/>
      <c r="G43" s="85">
        <v>1391.4</v>
      </c>
      <c r="H43" s="114">
        <f t="shared" si="5"/>
        <v>250.45200000000003</v>
      </c>
      <c r="I43" s="79"/>
      <c r="J43" s="79"/>
      <c r="K43" s="79"/>
      <c r="L43" s="79"/>
      <c r="M43" s="79"/>
      <c r="N43" s="79"/>
      <c r="O43" s="79"/>
      <c r="P43" s="79"/>
      <c r="Q43" s="85">
        <v>1433.1</v>
      </c>
      <c r="R43" s="114">
        <f t="shared" si="6"/>
        <v>257.95799999999997</v>
      </c>
      <c r="S43" s="79"/>
      <c r="T43" s="79"/>
      <c r="U43" s="85">
        <v>1476.1</v>
      </c>
      <c r="V43" s="114">
        <f t="shared" si="7"/>
        <v>265.69799999999998</v>
      </c>
      <c r="W43" s="11"/>
      <c r="X43" s="24" t="str">
        <f>'Award Table'!A94</f>
        <v>Nursing Assistant - other than aged care - Experienced (hold relevant Cert III)</v>
      </c>
      <c r="Y43" s="34">
        <f>'Award Table'!B94</f>
        <v>1119.0999999999999</v>
      </c>
      <c r="Z43" s="18">
        <f t="shared" si="8"/>
        <v>522.75200000000018</v>
      </c>
      <c r="AA43" s="86">
        <f t="shared" si="9"/>
        <v>0.31839166989472872</v>
      </c>
    </row>
    <row r="44" spans="1:27" ht="15" x14ac:dyDescent="0.25">
      <c r="A44" s="24" t="s">
        <v>208</v>
      </c>
      <c r="B44" s="9" t="s">
        <v>269</v>
      </c>
      <c r="C44" s="222">
        <v>1374.1</v>
      </c>
      <c r="D44" s="114">
        <f t="shared" si="4"/>
        <v>247.33799999999999</v>
      </c>
      <c r="E44" s="79"/>
      <c r="F44" s="79"/>
      <c r="G44" s="85">
        <v>1415.3</v>
      </c>
      <c r="H44" s="114">
        <f t="shared" si="5"/>
        <v>254.75399999999996</v>
      </c>
      <c r="I44" s="79"/>
      <c r="J44" s="79"/>
      <c r="K44" s="79"/>
      <c r="L44" s="79"/>
      <c r="M44" s="79"/>
      <c r="N44" s="79"/>
      <c r="O44" s="79"/>
      <c r="P44" s="79"/>
      <c r="Q44" s="85">
        <v>1457.8</v>
      </c>
      <c r="R44" s="114">
        <f t="shared" si="6"/>
        <v>262.404</v>
      </c>
      <c r="S44" s="79"/>
      <c r="T44" s="79"/>
      <c r="U44" s="85">
        <v>1501.5</v>
      </c>
      <c r="V44" s="114">
        <f t="shared" si="7"/>
        <v>270.27</v>
      </c>
      <c r="W44" s="11"/>
      <c r="X44" s="24" t="str">
        <f>'Award Table'!A94</f>
        <v>Nursing Assistant - other than aged care - Experienced (hold relevant Cert III)</v>
      </c>
      <c r="Y44" s="34">
        <f>'Award Table'!B94</f>
        <v>1119.0999999999999</v>
      </c>
      <c r="Z44" s="18">
        <f t="shared" si="8"/>
        <v>550.95399999999995</v>
      </c>
      <c r="AA44" s="86">
        <f t="shared" si="9"/>
        <v>0.32990190736347447</v>
      </c>
    </row>
    <row r="45" spans="1:27" ht="15" x14ac:dyDescent="0.25">
      <c r="A45" s="24" t="s">
        <v>210</v>
      </c>
      <c r="B45" s="9" t="s">
        <v>270</v>
      </c>
      <c r="C45" s="222">
        <v>1409.6</v>
      </c>
      <c r="D45" s="114">
        <f t="shared" si="4"/>
        <v>253.72799999999998</v>
      </c>
      <c r="E45" s="79"/>
      <c r="F45" s="79"/>
      <c r="G45" s="85">
        <v>1451.9</v>
      </c>
      <c r="H45" s="114">
        <f t="shared" si="5"/>
        <v>261.34199999999998</v>
      </c>
      <c r="I45" s="79"/>
      <c r="J45" s="79"/>
      <c r="K45" s="79"/>
      <c r="L45" s="79"/>
      <c r="M45" s="79"/>
      <c r="N45" s="79"/>
      <c r="O45" s="79"/>
      <c r="P45" s="79"/>
      <c r="Q45" s="85">
        <v>1495.5</v>
      </c>
      <c r="R45" s="114">
        <f t="shared" si="6"/>
        <v>269.19</v>
      </c>
      <c r="S45" s="79"/>
      <c r="T45" s="79"/>
      <c r="U45" s="85">
        <v>1540.4</v>
      </c>
      <c r="V45" s="114">
        <f t="shared" si="7"/>
        <v>277.27200000000005</v>
      </c>
      <c r="W45" s="11"/>
      <c r="X45" s="24" t="str">
        <f>'Award Table'!A94</f>
        <v>Nursing Assistant - other than aged care - Experienced (hold relevant Cert III)</v>
      </c>
      <c r="Y45" s="34">
        <f>'Award Table'!B94</f>
        <v>1119.0999999999999</v>
      </c>
      <c r="Z45" s="18">
        <f t="shared" si="8"/>
        <v>594.14200000000028</v>
      </c>
      <c r="AA45" s="86">
        <f t="shared" si="9"/>
        <v>0.34679397306393389</v>
      </c>
    </row>
    <row r="46" spans="1:27" ht="15" x14ac:dyDescent="0.25">
      <c r="A46" s="24" t="s">
        <v>212</v>
      </c>
      <c r="B46" s="9" t="s">
        <v>271</v>
      </c>
      <c r="C46" s="222">
        <v>1439.6</v>
      </c>
      <c r="D46" s="114">
        <f t="shared" si="4"/>
        <v>259.12799999999999</v>
      </c>
      <c r="E46" s="79"/>
      <c r="F46" s="79"/>
      <c r="G46" s="85">
        <f>1482.8</f>
        <v>1482.8</v>
      </c>
      <c r="H46" s="114">
        <f t="shared" si="5"/>
        <v>266.904</v>
      </c>
      <c r="I46" s="79"/>
      <c r="J46" s="79"/>
      <c r="K46" s="79"/>
      <c r="L46" s="79"/>
      <c r="M46" s="79"/>
      <c r="N46" s="79"/>
      <c r="O46" s="79"/>
      <c r="P46" s="79"/>
      <c r="Q46" s="85">
        <v>1527.3</v>
      </c>
      <c r="R46" s="114">
        <f t="shared" si="6"/>
        <v>274.91399999999999</v>
      </c>
      <c r="S46" s="79"/>
      <c r="T46" s="79"/>
      <c r="U46" s="85">
        <v>1573.1</v>
      </c>
      <c r="V46" s="114">
        <f t="shared" si="7"/>
        <v>283.15800000000002</v>
      </c>
      <c r="W46" s="11"/>
      <c r="X46" s="24" t="str">
        <f>'Award Table'!A94</f>
        <v>Nursing Assistant - other than aged care - Experienced (hold relevant Cert III)</v>
      </c>
      <c r="Y46" s="34">
        <f>'Award Table'!B94</f>
        <v>1119.0999999999999</v>
      </c>
      <c r="Z46" s="18">
        <f t="shared" si="8"/>
        <v>630.60400000000004</v>
      </c>
      <c r="AA46" s="86">
        <f t="shared" si="9"/>
        <v>0.36040610297513181</v>
      </c>
    </row>
    <row r="47" spans="1:27" ht="15" x14ac:dyDescent="0.25">
      <c r="A47" s="24" t="s">
        <v>214</v>
      </c>
      <c r="B47" s="9" t="s">
        <v>272</v>
      </c>
      <c r="C47" s="222">
        <v>1470.6</v>
      </c>
      <c r="D47" s="114">
        <f t="shared" si="4"/>
        <v>264.70799999999997</v>
      </c>
      <c r="E47" s="79"/>
      <c r="F47" s="79"/>
      <c r="G47" s="85">
        <v>1514.7</v>
      </c>
      <c r="H47" s="114">
        <f t="shared" si="5"/>
        <v>272.64600000000002</v>
      </c>
      <c r="I47" s="79"/>
      <c r="J47" s="79"/>
      <c r="K47" s="79"/>
      <c r="L47" s="79"/>
      <c r="M47" s="79"/>
      <c r="N47" s="79"/>
      <c r="O47" s="79"/>
      <c r="P47" s="79"/>
      <c r="Q47" s="85">
        <v>1560.1</v>
      </c>
      <c r="R47" s="114">
        <f t="shared" si="6"/>
        <v>280.81799999999998</v>
      </c>
      <c r="S47" s="79"/>
      <c r="T47" s="79"/>
      <c r="U47" s="85">
        <v>1606.9</v>
      </c>
      <c r="V47" s="114">
        <f t="shared" si="7"/>
        <v>289.24200000000008</v>
      </c>
      <c r="W47" s="11"/>
      <c r="X47" s="24" t="str">
        <f>'Award Table'!A94</f>
        <v>Nursing Assistant - other than aged care - Experienced (hold relevant Cert III)</v>
      </c>
      <c r="Y47" s="34">
        <f>'Award Table'!B94</f>
        <v>1119.0999999999999</v>
      </c>
      <c r="Z47" s="18">
        <f t="shared" si="8"/>
        <v>668.24600000000009</v>
      </c>
      <c r="AA47" s="86">
        <f t="shared" si="9"/>
        <v>0.37387612695023803</v>
      </c>
    </row>
    <row r="48" spans="1:27" ht="15" x14ac:dyDescent="0.25">
      <c r="A48" s="24" t="s">
        <v>216</v>
      </c>
      <c r="B48" s="9" t="s">
        <v>273</v>
      </c>
      <c r="C48" s="222">
        <v>1494.7</v>
      </c>
      <c r="D48" s="114">
        <f t="shared" si="4"/>
        <v>269.04599999999999</v>
      </c>
      <c r="E48" s="79"/>
      <c r="F48" s="79"/>
      <c r="G48" s="85">
        <v>1539.5</v>
      </c>
      <c r="H48" s="114">
        <f t="shared" si="5"/>
        <v>277.11</v>
      </c>
      <c r="I48" s="79"/>
      <c r="J48" s="79"/>
      <c r="K48" s="79"/>
      <c r="L48" s="79"/>
      <c r="M48" s="79"/>
      <c r="N48" s="79"/>
      <c r="O48" s="79"/>
      <c r="P48" s="79"/>
      <c r="Q48" s="85">
        <v>1585.7</v>
      </c>
      <c r="R48" s="114">
        <f t="shared" si="6"/>
        <v>285.42600000000004</v>
      </c>
      <c r="S48" s="79"/>
      <c r="T48" s="79"/>
      <c r="U48" s="85">
        <v>1633.3</v>
      </c>
      <c r="V48" s="114">
        <f t="shared" si="7"/>
        <v>293.99399999999997</v>
      </c>
      <c r="W48" s="11"/>
      <c r="X48" s="24" t="str">
        <f>'Award Table'!A94</f>
        <v>Nursing Assistant - other than aged care - Experienced (hold relevant Cert III)</v>
      </c>
      <c r="Y48" s="34">
        <f>'Award Table'!B94</f>
        <v>1119.0999999999999</v>
      </c>
      <c r="Z48" s="18">
        <f t="shared" si="8"/>
        <v>697.51000000000022</v>
      </c>
      <c r="AA48" s="86">
        <f t="shared" si="9"/>
        <v>0.3839624355255119</v>
      </c>
    </row>
    <row r="49" spans="1:27" ht="15" x14ac:dyDescent="0.25">
      <c r="A49" s="45" t="s">
        <v>218</v>
      </c>
      <c r="B49" s="45"/>
      <c r="C49" s="45"/>
      <c r="D49" s="83"/>
      <c r="E49" s="160"/>
      <c r="F49" s="160"/>
      <c r="G49" s="189"/>
      <c r="H49" s="189"/>
      <c r="I49" s="161"/>
      <c r="J49" s="81"/>
      <c r="K49" s="81"/>
      <c r="L49" s="81"/>
      <c r="M49" s="81"/>
      <c r="N49" s="81"/>
      <c r="O49" s="81"/>
      <c r="P49" s="81"/>
      <c r="Q49" s="162"/>
      <c r="R49" s="162"/>
      <c r="S49" s="81"/>
      <c r="T49" s="159"/>
      <c r="U49" s="81"/>
      <c r="V49" s="81"/>
      <c r="W49" s="11"/>
      <c r="X49" s="45"/>
      <c r="Y49" s="45"/>
      <c r="Z49" s="45"/>
      <c r="AA49" s="345"/>
    </row>
    <row r="50" spans="1:27" ht="15" x14ac:dyDescent="0.25">
      <c r="A50" s="14" t="s">
        <v>219</v>
      </c>
      <c r="B50" s="9" t="s">
        <v>274</v>
      </c>
      <c r="C50" s="225">
        <v>4119.1000000000004</v>
      </c>
      <c r="D50" s="226">
        <v>716.7</v>
      </c>
      <c r="E50" s="79"/>
      <c r="F50" s="79"/>
      <c r="G50" s="79"/>
      <c r="H50" s="79"/>
      <c r="I50" s="16">
        <v>4166.5</v>
      </c>
      <c r="J50" s="16">
        <v>749.97</v>
      </c>
      <c r="K50" s="16">
        <v>4291.5</v>
      </c>
      <c r="L50" s="16">
        <v>772.47</v>
      </c>
      <c r="M50" s="16">
        <v>4338.7</v>
      </c>
      <c r="N50" s="16">
        <v>780.96600000000001</v>
      </c>
      <c r="O50" s="16">
        <v>4468.8999999999996</v>
      </c>
      <c r="P50" s="16">
        <v>804.40199999999982</v>
      </c>
      <c r="Q50" s="79"/>
      <c r="R50" s="79"/>
      <c r="S50" s="16">
        <v>4889</v>
      </c>
      <c r="T50" s="90">
        <v>880.02</v>
      </c>
      <c r="U50" s="79"/>
      <c r="V50" s="79"/>
      <c r="W50" s="11"/>
      <c r="X50" s="30" t="str">
        <f>X20</f>
        <v>Registered Nurse - other than aged care - Level 5 - G6</v>
      </c>
      <c r="Y50" s="34">
        <f>Y20</f>
        <v>2706.9</v>
      </c>
      <c r="Z50" s="18">
        <f>I50-Y50</f>
        <v>1459.6</v>
      </c>
      <c r="AA50" s="86">
        <f>(I50-Y50)/I50</f>
        <v>0.35031801272050878</v>
      </c>
    </row>
  </sheetData>
  <sheetProtection sheet="1" objects="1" scenarios="1"/>
  <pageMargins left="0.7" right="0.7" top="0.75" bottom="0.75" header="0.3" footer="0.3"/>
  <pageSetup paperSize="8" scale="3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177"/>
  <sheetViews>
    <sheetView topLeftCell="A137" zoomScale="80" zoomScaleNormal="80" workbookViewId="0">
      <selection activeCell="B154" sqref="B154"/>
    </sheetView>
  </sheetViews>
  <sheetFormatPr defaultRowHeight="15" customHeight="1" x14ac:dyDescent="0.25"/>
  <cols>
    <col min="1" max="1" width="68.5703125" style="1" customWidth="1"/>
    <col min="2" max="3" width="28.140625" style="1" bestFit="1" customWidth="1"/>
    <col min="4" max="4" width="26" style="1" bestFit="1" customWidth="1"/>
    <col min="5" max="5" width="28.42578125" style="1" bestFit="1" customWidth="1"/>
    <col min="6" max="7" width="26" style="1" bestFit="1" customWidth="1"/>
    <col min="8" max="8" width="21.140625" style="1" bestFit="1" customWidth="1"/>
    <col min="9" max="9" width="28.42578125" style="1" bestFit="1" customWidth="1"/>
    <col min="10" max="10" width="28.42578125" style="1" customWidth="1"/>
    <col min="11" max="11" width="27.140625" style="1" customWidth="1"/>
    <col min="12" max="12" width="26.28515625" style="1" bestFit="1" customWidth="1"/>
    <col min="13" max="13" width="19.85546875" customWidth="1"/>
  </cols>
  <sheetData>
    <row r="1" spans="1:12" ht="14.45" customHeight="1" x14ac:dyDescent="0.25">
      <c r="A1" s="482" t="s">
        <v>275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4"/>
    </row>
    <row r="2" spans="1:12" ht="15" customHeight="1" x14ac:dyDescent="0.25">
      <c r="K2"/>
      <c r="L2"/>
    </row>
    <row r="3" spans="1:12" x14ac:dyDescent="0.25">
      <c r="A3" s="93" t="s">
        <v>276</v>
      </c>
      <c r="K3"/>
      <c r="L3"/>
    </row>
    <row r="4" spans="1:12" ht="36" customHeight="1" x14ac:dyDescent="0.25">
      <c r="A4" s="94"/>
      <c r="B4" s="98" t="s">
        <v>22</v>
      </c>
      <c r="C4" s="98" t="s">
        <v>22</v>
      </c>
      <c r="D4" s="98" t="s">
        <v>277</v>
      </c>
      <c r="E4" s="98" t="s">
        <v>25</v>
      </c>
      <c r="F4" s="98" t="s">
        <v>222</v>
      </c>
      <c r="G4" s="98" t="s">
        <v>278</v>
      </c>
      <c r="H4" s="98" t="s">
        <v>28</v>
      </c>
      <c r="I4" s="98" t="s">
        <v>279</v>
      </c>
      <c r="J4" s="99" t="s">
        <v>280</v>
      </c>
      <c r="K4"/>
      <c r="L4"/>
    </row>
    <row r="5" spans="1:12" x14ac:dyDescent="0.25">
      <c r="A5" s="100" t="s">
        <v>281</v>
      </c>
      <c r="B5" s="101">
        <v>38</v>
      </c>
      <c r="C5" s="101">
        <v>39.1</v>
      </c>
      <c r="D5" s="101">
        <v>39.6</v>
      </c>
      <c r="E5" s="101">
        <v>40.799999999999997</v>
      </c>
      <c r="F5" s="79"/>
      <c r="G5" s="101">
        <v>41.3</v>
      </c>
      <c r="H5" s="101">
        <v>42.5</v>
      </c>
      <c r="I5" s="101">
        <v>46.5</v>
      </c>
      <c r="J5" s="145"/>
      <c r="K5"/>
      <c r="L5"/>
    </row>
    <row r="6" spans="1:12" x14ac:dyDescent="0.25">
      <c r="A6" s="100" t="s">
        <v>282</v>
      </c>
      <c r="B6" s="101">
        <v>38</v>
      </c>
      <c r="C6" s="101">
        <v>39.1</v>
      </c>
      <c r="D6" s="101">
        <v>39.6</v>
      </c>
      <c r="E6" s="101">
        <v>40.799999999999997</v>
      </c>
      <c r="F6" s="79"/>
      <c r="G6" s="101">
        <v>41.3</v>
      </c>
      <c r="H6" s="101">
        <v>42.5</v>
      </c>
      <c r="I6" s="101">
        <v>46.5</v>
      </c>
      <c r="J6" s="145"/>
      <c r="K6"/>
      <c r="L6"/>
    </row>
    <row r="7" spans="1:12" x14ac:dyDescent="0.25">
      <c r="A7" s="100" t="s">
        <v>283</v>
      </c>
      <c r="B7" s="243">
        <v>90.7</v>
      </c>
      <c r="C7" s="243">
        <v>93.4</v>
      </c>
      <c r="D7" s="243">
        <v>94.5</v>
      </c>
      <c r="E7" s="101">
        <v>97.3</v>
      </c>
      <c r="F7" s="101">
        <v>114</v>
      </c>
      <c r="G7" s="101">
        <v>115.9</v>
      </c>
      <c r="H7" s="101">
        <v>119.4</v>
      </c>
      <c r="I7" s="101">
        <v>130.6</v>
      </c>
      <c r="J7" s="145"/>
      <c r="K7"/>
      <c r="L7"/>
    </row>
    <row r="8" spans="1:12" x14ac:dyDescent="0.25">
      <c r="A8" s="100" t="s">
        <v>284</v>
      </c>
      <c r="B8" s="243">
        <v>90.7</v>
      </c>
      <c r="C8" s="243">
        <v>93.4</v>
      </c>
      <c r="D8" s="243">
        <v>94.5</v>
      </c>
      <c r="E8" s="101">
        <v>97.3</v>
      </c>
      <c r="F8" s="101">
        <v>126.6</v>
      </c>
      <c r="G8" s="101">
        <v>128</v>
      </c>
      <c r="H8" s="101">
        <v>131.80000000000001</v>
      </c>
      <c r="I8" s="101">
        <v>144.19999999999999</v>
      </c>
      <c r="J8" s="145"/>
      <c r="K8"/>
      <c r="L8"/>
    </row>
    <row r="9" spans="1:12" x14ac:dyDescent="0.25">
      <c r="A9" s="100" t="s">
        <v>285</v>
      </c>
      <c r="B9" s="243">
        <v>160</v>
      </c>
      <c r="C9" s="243">
        <v>164.8</v>
      </c>
      <c r="D9" s="243">
        <v>166.8</v>
      </c>
      <c r="E9" s="101">
        <v>171.8</v>
      </c>
      <c r="F9" s="101">
        <v>196.1</v>
      </c>
      <c r="G9" s="101">
        <v>198.3</v>
      </c>
      <c r="H9" s="101">
        <v>204.3</v>
      </c>
      <c r="I9" s="101">
        <v>223.5</v>
      </c>
      <c r="J9" s="145"/>
      <c r="K9"/>
      <c r="L9"/>
    </row>
    <row r="10" spans="1:12" x14ac:dyDescent="0.25">
      <c r="A10" s="103" t="s">
        <v>286</v>
      </c>
      <c r="B10" s="244">
        <v>90.7</v>
      </c>
      <c r="C10" s="244">
        <v>93.4</v>
      </c>
      <c r="D10" s="244">
        <v>94.5</v>
      </c>
      <c r="E10" s="104">
        <v>97.3</v>
      </c>
      <c r="F10" s="104">
        <v>97.3</v>
      </c>
      <c r="G10" s="104">
        <v>98.4</v>
      </c>
      <c r="H10" s="104">
        <v>101.4</v>
      </c>
      <c r="I10" s="104">
        <v>110.9</v>
      </c>
      <c r="J10" s="146"/>
      <c r="K10"/>
      <c r="L10"/>
    </row>
    <row r="11" spans="1:12" x14ac:dyDescent="0.25">
      <c r="A11" s="106"/>
      <c r="B11" s="107"/>
      <c r="C11" s="107"/>
      <c r="D11" s="107"/>
      <c r="E11" s="107"/>
      <c r="F11" s="107"/>
      <c r="G11" s="107"/>
      <c r="H11" s="107"/>
      <c r="I11" s="107"/>
      <c r="J11" s="107"/>
      <c r="K11"/>
      <c r="L11"/>
    </row>
    <row r="12" spans="1:12" x14ac:dyDescent="0.25">
      <c r="A12" s="93" t="s">
        <v>287</v>
      </c>
      <c r="K12"/>
      <c r="L12"/>
    </row>
    <row r="13" spans="1:12" ht="14.45" customHeight="1" x14ac:dyDescent="0.25">
      <c r="A13" s="94"/>
      <c r="B13" s="98" t="s">
        <v>22</v>
      </c>
      <c r="C13" s="98" t="s">
        <v>22</v>
      </c>
      <c r="D13" s="98" t="s">
        <v>277</v>
      </c>
      <c r="E13" s="98" t="s">
        <v>25</v>
      </c>
      <c r="F13" s="98" t="s">
        <v>222</v>
      </c>
      <c r="G13" s="98" t="s">
        <v>278</v>
      </c>
      <c r="H13" s="98" t="s">
        <v>28</v>
      </c>
      <c r="I13" s="98" t="s">
        <v>279</v>
      </c>
      <c r="J13" s="99" t="s">
        <v>280</v>
      </c>
      <c r="K13"/>
      <c r="L13"/>
    </row>
    <row r="14" spans="1:12" x14ac:dyDescent="0.25">
      <c r="A14" s="100" t="s">
        <v>288</v>
      </c>
      <c r="B14" s="101">
        <v>38</v>
      </c>
      <c r="C14" s="101">
        <v>39.1</v>
      </c>
      <c r="D14" s="101">
        <v>39.6</v>
      </c>
      <c r="E14" s="101">
        <v>40.799999999999997</v>
      </c>
      <c r="F14" s="148"/>
      <c r="G14" s="101">
        <v>41.3</v>
      </c>
      <c r="H14" s="101">
        <v>42.5</v>
      </c>
      <c r="I14" s="101">
        <v>46.5</v>
      </c>
      <c r="J14" s="145"/>
      <c r="K14"/>
      <c r="L14"/>
    </row>
    <row r="15" spans="1:12" x14ac:dyDescent="0.25">
      <c r="A15" s="100" t="s">
        <v>289</v>
      </c>
      <c r="B15" s="101">
        <v>75.900000000000006</v>
      </c>
      <c r="C15" s="101">
        <v>78.2</v>
      </c>
      <c r="D15" s="101">
        <v>79.099999999999994</v>
      </c>
      <c r="E15" s="101">
        <v>81.5</v>
      </c>
      <c r="F15" s="148"/>
      <c r="G15" s="101">
        <v>82.4</v>
      </c>
      <c r="H15" s="101">
        <v>84.9</v>
      </c>
      <c r="I15" s="101">
        <v>92.9</v>
      </c>
      <c r="J15" s="145"/>
      <c r="K15"/>
      <c r="L15"/>
    </row>
    <row r="16" spans="1:12" x14ac:dyDescent="0.25">
      <c r="A16" s="106"/>
      <c r="B16" s="107"/>
      <c r="C16" s="107"/>
      <c r="D16" s="107"/>
      <c r="E16" s="107"/>
      <c r="F16" s="107"/>
      <c r="G16" s="107"/>
      <c r="H16" s="107"/>
      <c r="I16" s="107"/>
      <c r="J16" s="107"/>
      <c r="K16"/>
      <c r="L16"/>
    </row>
    <row r="17" spans="1:12" x14ac:dyDescent="0.25">
      <c r="A17" s="93" t="s">
        <v>290</v>
      </c>
      <c r="K17"/>
      <c r="L17"/>
    </row>
    <row r="18" spans="1:12" ht="14.45" customHeight="1" x14ac:dyDescent="0.25">
      <c r="A18" s="94"/>
      <c r="B18" s="98" t="s">
        <v>22</v>
      </c>
      <c r="C18" s="98" t="s">
        <v>22</v>
      </c>
      <c r="D18" s="98" t="s">
        <v>277</v>
      </c>
      <c r="E18" s="98" t="s">
        <v>25</v>
      </c>
      <c r="F18" s="98" t="s">
        <v>222</v>
      </c>
      <c r="G18" s="98" t="s">
        <v>278</v>
      </c>
      <c r="H18" s="98" t="s">
        <v>28</v>
      </c>
      <c r="I18" s="98" t="s">
        <v>279</v>
      </c>
      <c r="J18" s="99" t="s">
        <v>280</v>
      </c>
      <c r="K18"/>
      <c r="L18"/>
    </row>
    <row r="19" spans="1:12" x14ac:dyDescent="0.25">
      <c r="A19" s="103" t="s">
        <v>291</v>
      </c>
      <c r="B19" s="104">
        <v>38</v>
      </c>
      <c r="C19" s="104">
        <v>39.1</v>
      </c>
      <c r="D19" s="104">
        <v>39.6</v>
      </c>
      <c r="E19" s="104">
        <v>40.799999999999997</v>
      </c>
      <c r="F19" s="147"/>
      <c r="G19" s="104">
        <v>41.3</v>
      </c>
      <c r="H19" s="104">
        <v>42.5</v>
      </c>
      <c r="I19" s="104">
        <v>46.5</v>
      </c>
      <c r="J19" s="146"/>
      <c r="K19"/>
      <c r="L19"/>
    </row>
    <row r="20" spans="1:12" x14ac:dyDescent="0.25">
      <c r="A20" s="106"/>
      <c r="B20" s="107"/>
      <c r="C20" s="107"/>
      <c r="D20" s="107"/>
      <c r="E20" s="107"/>
      <c r="F20" s="107"/>
      <c r="G20" s="107"/>
      <c r="H20" s="107"/>
      <c r="I20" s="107"/>
      <c r="J20" s="107"/>
      <c r="K20"/>
      <c r="L20"/>
    </row>
    <row r="21" spans="1:12" x14ac:dyDescent="0.25">
      <c r="A21" s="93" t="s">
        <v>292</v>
      </c>
      <c r="K21"/>
      <c r="L21"/>
    </row>
    <row r="22" spans="1:12" ht="14.45" customHeight="1" x14ac:dyDescent="0.25">
      <c r="A22" s="94"/>
      <c r="B22" s="98" t="s">
        <v>22</v>
      </c>
      <c r="C22" s="98" t="s">
        <v>22</v>
      </c>
      <c r="D22" s="98" t="s">
        <v>277</v>
      </c>
      <c r="E22" s="98" t="s">
        <v>25</v>
      </c>
      <c r="F22" s="98" t="s">
        <v>222</v>
      </c>
      <c r="G22" s="98" t="s">
        <v>278</v>
      </c>
      <c r="H22" s="98" t="s">
        <v>28</v>
      </c>
      <c r="I22" s="98" t="s">
        <v>279</v>
      </c>
      <c r="J22" s="99" t="s">
        <v>280</v>
      </c>
      <c r="K22"/>
      <c r="L22"/>
    </row>
    <row r="23" spans="1:12" x14ac:dyDescent="0.25">
      <c r="A23" s="110" t="s">
        <v>293</v>
      </c>
      <c r="B23" s="101"/>
      <c r="C23" s="101"/>
      <c r="D23" s="101"/>
      <c r="E23" s="148"/>
      <c r="F23" s="148"/>
      <c r="G23" s="148"/>
      <c r="H23" s="148"/>
      <c r="I23" s="148"/>
      <c r="J23" s="145"/>
      <c r="K23"/>
      <c r="L23"/>
    </row>
    <row r="24" spans="1:12" x14ac:dyDescent="0.25">
      <c r="A24" s="100" t="s">
        <v>294</v>
      </c>
      <c r="B24" s="101">
        <v>77.900000000000006</v>
      </c>
      <c r="C24" s="101">
        <v>80.2</v>
      </c>
      <c r="D24" s="101">
        <v>81.2</v>
      </c>
      <c r="E24" s="101">
        <v>83.6</v>
      </c>
      <c r="F24" s="148"/>
      <c r="G24" s="101">
        <v>84.5</v>
      </c>
      <c r="H24" s="101">
        <v>87</v>
      </c>
      <c r="I24" s="101">
        <v>95.2</v>
      </c>
      <c r="J24" s="145"/>
      <c r="K24"/>
      <c r="L24"/>
    </row>
    <row r="25" spans="1:12" x14ac:dyDescent="0.25">
      <c r="A25" s="100" t="s">
        <v>295</v>
      </c>
      <c r="B25" s="101">
        <v>116.9</v>
      </c>
      <c r="C25" s="101">
        <v>120.4</v>
      </c>
      <c r="D25" s="101">
        <v>121.8</v>
      </c>
      <c r="E25" s="101">
        <v>125.5</v>
      </c>
      <c r="F25" s="148"/>
      <c r="G25" s="101">
        <v>126.9</v>
      </c>
      <c r="H25" s="101">
        <v>130.69999999999999</v>
      </c>
      <c r="I25" s="101">
        <v>143</v>
      </c>
      <c r="J25" s="145"/>
      <c r="K25"/>
      <c r="L25"/>
    </row>
    <row r="26" spans="1:12" x14ac:dyDescent="0.25">
      <c r="A26" s="100" t="s">
        <v>296</v>
      </c>
      <c r="B26" s="101">
        <v>136.4</v>
      </c>
      <c r="C26" s="101">
        <v>140.5</v>
      </c>
      <c r="D26" s="101">
        <v>142.19999999999999</v>
      </c>
      <c r="E26" s="101">
        <v>146.5</v>
      </c>
      <c r="F26" s="148"/>
      <c r="G26" s="101">
        <v>148.1</v>
      </c>
      <c r="H26" s="101">
        <v>152.5</v>
      </c>
      <c r="I26" s="101">
        <v>166.8</v>
      </c>
      <c r="J26" s="145"/>
      <c r="K26"/>
      <c r="L26"/>
    </row>
    <row r="27" spans="1:12" x14ac:dyDescent="0.25">
      <c r="A27" s="100" t="s">
        <v>297</v>
      </c>
      <c r="B27" s="101">
        <v>204.6</v>
      </c>
      <c r="C27" s="101">
        <v>210.7</v>
      </c>
      <c r="D27" s="101">
        <v>213.2</v>
      </c>
      <c r="E27" s="101">
        <v>219.6</v>
      </c>
      <c r="F27" s="148"/>
      <c r="G27" s="101">
        <v>222</v>
      </c>
      <c r="H27" s="101">
        <v>228.7</v>
      </c>
      <c r="I27" s="101">
        <v>250.2</v>
      </c>
      <c r="J27" s="145"/>
      <c r="K27"/>
      <c r="L27"/>
    </row>
    <row r="28" spans="1:12" x14ac:dyDescent="0.25">
      <c r="A28" s="110" t="s">
        <v>298</v>
      </c>
      <c r="B28" s="101"/>
      <c r="C28" s="101"/>
      <c r="D28" s="101"/>
      <c r="E28" s="148"/>
      <c r="F28" s="148"/>
      <c r="G28" s="148"/>
      <c r="H28" s="148"/>
      <c r="I28" s="148"/>
      <c r="J28" s="145"/>
      <c r="K28"/>
      <c r="L28"/>
    </row>
    <row r="29" spans="1:12" x14ac:dyDescent="0.25">
      <c r="A29" s="100" t="s">
        <v>294</v>
      </c>
      <c r="B29" s="101">
        <v>174.4</v>
      </c>
      <c r="C29" s="101">
        <v>179.6</v>
      </c>
      <c r="D29" s="101">
        <v>181.8</v>
      </c>
      <c r="E29" s="101">
        <v>187.3</v>
      </c>
      <c r="F29" s="148"/>
      <c r="G29" s="101">
        <v>189.3</v>
      </c>
      <c r="H29" s="101">
        <v>195</v>
      </c>
      <c r="I29" s="101">
        <v>213.3</v>
      </c>
      <c r="J29" s="145"/>
      <c r="K29"/>
      <c r="L29"/>
    </row>
    <row r="30" spans="1:12" x14ac:dyDescent="0.25">
      <c r="A30" s="100" t="s">
        <v>295</v>
      </c>
      <c r="B30" s="101">
        <v>213.4</v>
      </c>
      <c r="C30" s="101">
        <v>219.8</v>
      </c>
      <c r="D30" s="101">
        <v>222.4</v>
      </c>
      <c r="E30" s="101">
        <v>229.1</v>
      </c>
      <c r="F30" s="148"/>
      <c r="G30" s="101">
        <v>231.7</v>
      </c>
      <c r="H30" s="101">
        <v>238.7</v>
      </c>
      <c r="I30" s="101">
        <v>261.10000000000002</v>
      </c>
      <c r="J30" s="145"/>
      <c r="K30"/>
      <c r="L30"/>
    </row>
    <row r="31" spans="1:12" x14ac:dyDescent="0.25">
      <c r="A31" s="100" t="s">
        <v>296</v>
      </c>
      <c r="B31" s="101">
        <v>232.9</v>
      </c>
      <c r="C31" s="101">
        <v>239.8</v>
      </c>
      <c r="D31" s="101">
        <v>242.8</v>
      </c>
      <c r="E31" s="101">
        <v>250.1</v>
      </c>
      <c r="F31" s="148"/>
      <c r="G31" s="101">
        <v>252.9</v>
      </c>
      <c r="H31" s="101">
        <v>260.5</v>
      </c>
      <c r="I31" s="101">
        <v>285</v>
      </c>
      <c r="J31" s="145"/>
      <c r="K31"/>
      <c r="L31"/>
    </row>
    <row r="32" spans="1:12" x14ac:dyDescent="0.25">
      <c r="A32" s="103" t="s">
        <v>297</v>
      </c>
      <c r="B32" s="104">
        <v>301.10000000000002</v>
      </c>
      <c r="C32" s="104">
        <v>310.10000000000002</v>
      </c>
      <c r="D32" s="104">
        <v>313.8</v>
      </c>
      <c r="E32" s="104">
        <v>323.2</v>
      </c>
      <c r="F32" s="147"/>
      <c r="G32" s="104">
        <v>326.8</v>
      </c>
      <c r="H32" s="104">
        <v>336.6</v>
      </c>
      <c r="I32" s="104">
        <v>368.4</v>
      </c>
      <c r="J32" s="146"/>
      <c r="K32"/>
      <c r="L32"/>
    </row>
    <row r="33" spans="1:12" hidden="1" x14ac:dyDescent="0.25">
      <c r="A33" s="108" t="s">
        <v>299</v>
      </c>
      <c r="B33" s="107"/>
      <c r="C33" s="107"/>
      <c r="D33" s="107"/>
      <c r="E33" s="109"/>
      <c r="F33" s="107"/>
      <c r="G33" s="109"/>
      <c r="H33" s="109"/>
      <c r="I33" s="109"/>
      <c r="J33" s="107"/>
      <c r="K33"/>
      <c r="L33"/>
    </row>
    <row r="34" spans="1:12" hidden="1" x14ac:dyDescent="0.25">
      <c r="A34" s="106"/>
      <c r="B34" s="107"/>
      <c r="C34" s="107"/>
      <c r="D34" s="107"/>
      <c r="E34" s="107"/>
      <c r="F34" s="107"/>
      <c r="G34" s="107"/>
      <c r="H34" s="107"/>
      <c r="I34" s="107"/>
      <c r="J34" s="107"/>
      <c r="K34"/>
      <c r="L34"/>
    </row>
    <row r="35" spans="1:12" x14ac:dyDescent="0.25">
      <c r="A35" s="106"/>
      <c r="B35" s="107"/>
      <c r="C35" s="107"/>
      <c r="D35" s="107"/>
      <c r="E35" s="107"/>
      <c r="F35" s="107"/>
      <c r="G35" s="107"/>
      <c r="H35" s="107"/>
      <c r="I35" s="107"/>
      <c r="J35" s="107"/>
      <c r="K35"/>
      <c r="L35"/>
    </row>
    <row r="36" spans="1:12" x14ac:dyDescent="0.25">
      <c r="A36" s="93" t="s">
        <v>300</v>
      </c>
      <c r="K36"/>
      <c r="L36"/>
    </row>
    <row r="37" spans="1:12" ht="14.45" customHeight="1" x14ac:dyDescent="0.25">
      <c r="A37" s="94"/>
      <c r="B37" s="98" t="s">
        <v>22</v>
      </c>
      <c r="C37" s="98" t="s">
        <v>22</v>
      </c>
      <c r="D37" s="98" t="s">
        <v>277</v>
      </c>
      <c r="E37" s="98" t="s">
        <v>25</v>
      </c>
      <c r="F37" s="98" t="s">
        <v>222</v>
      </c>
      <c r="G37" s="98" t="s">
        <v>278</v>
      </c>
      <c r="H37" s="98" t="s">
        <v>28</v>
      </c>
      <c r="I37" s="98" t="s">
        <v>279</v>
      </c>
      <c r="J37" s="99" t="s">
        <v>280</v>
      </c>
      <c r="K37"/>
      <c r="L37"/>
    </row>
    <row r="38" spans="1:12" x14ac:dyDescent="0.25">
      <c r="A38" s="100" t="s">
        <v>301</v>
      </c>
      <c r="B38" s="101">
        <v>2.02</v>
      </c>
      <c r="C38" s="101">
        <v>2.08</v>
      </c>
      <c r="D38" s="101">
        <v>2.1</v>
      </c>
      <c r="E38" s="101">
        <v>2.16</v>
      </c>
      <c r="F38" s="148"/>
      <c r="G38" s="101">
        <v>2.1800000000000002</v>
      </c>
      <c r="H38" s="101">
        <v>2.25</v>
      </c>
      <c r="I38" s="101">
        <v>2.46</v>
      </c>
      <c r="J38" s="145"/>
      <c r="K38"/>
      <c r="L38"/>
    </row>
    <row r="39" spans="1:12" x14ac:dyDescent="0.25">
      <c r="A39" s="103" t="s">
        <v>302</v>
      </c>
      <c r="B39" s="104">
        <v>9.9600000000000009</v>
      </c>
      <c r="C39" s="104">
        <v>10.26</v>
      </c>
      <c r="D39" s="104">
        <v>10.38</v>
      </c>
      <c r="E39" s="104">
        <v>10.69</v>
      </c>
      <c r="F39" s="147"/>
      <c r="G39" s="104">
        <v>10.81</v>
      </c>
      <c r="H39" s="104">
        <v>11.13</v>
      </c>
      <c r="I39" s="104">
        <v>12.18</v>
      </c>
      <c r="J39" s="146"/>
      <c r="K39"/>
      <c r="L39"/>
    </row>
    <row r="40" spans="1:12" x14ac:dyDescent="0.25">
      <c r="A40" s="106"/>
      <c r="B40" s="107"/>
      <c r="C40" s="107"/>
      <c r="D40" s="107"/>
      <c r="E40" s="107"/>
      <c r="F40" s="107"/>
      <c r="G40" s="107"/>
      <c r="H40" s="107"/>
      <c r="I40" s="107"/>
      <c r="J40" s="107"/>
      <c r="K40"/>
      <c r="L40"/>
    </row>
    <row r="41" spans="1:12" x14ac:dyDescent="0.25">
      <c r="A41" s="93" t="s">
        <v>303</v>
      </c>
      <c r="B41" s="107"/>
      <c r="C41" s="107"/>
      <c r="D41" s="107"/>
      <c r="E41" s="107"/>
      <c r="F41" s="107"/>
      <c r="G41" s="107"/>
      <c r="H41" s="107"/>
      <c r="I41" s="107"/>
      <c r="J41" s="107"/>
      <c r="K41"/>
      <c r="L41"/>
    </row>
    <row r="42" spans="1:12" ht="42" customHeight="1" x14ac:dyDescent="0.25">
      <c r="A42" s="94"/>
      <c r="B42" s="98" t="s">
        <v>22</v>
      </c>
      <c r="C42" s="98" t="s">
        <v>22</v>
      </c>
      <c r="D42" s="98" t="s">
        <v>277</v>
      </c>
      <c r="E42" s="98" t="s">
        <v>25</v>
      </c>
      <c r="F42" s="98" t="s">
        <v>222</v>
      </c>
      <c r="G42" s="98" t="s">
        <v>278</v>
      </c>
      <c r="H42" s="98" t="s">
        <v>28</v>
      </c>
      <c r="I42" s="98" t="s">
        <v>279</v>
      </c>
      <c r="J42" s="99" t="s">
        <v>280</v>
      </c>
      <c r="K42"/>
      <c r="L42"/>
    </row>
    <row r="43" spans="1:12" x14ac:dyDescent="0.25">
      <c r="A43" s="100" t="s">
        <v>301</v>
      </c>
      <c r="B43" s="101">
        <v>0.53</v>
      </c>
      <c r="C43" s="101">
        <v>0.55000000000000004</v>
      </c>
      <c r="D43" s="101">
        <v>0.56000000000000005</v>
      </c>
      <c r="E43" s="101">
        <v>0.57999999999999996</v>
      </c>
      <c r="F43" s="148"/>
      <c r="G43" s="101">
        <v>0.59</v>
      </c>
      <c r="H43" s="101">
        <v>0.61</v>
      </c>
      <c r="I43" s="101">
        <v>0.67</v>
      </c>
      <c r="J43" s="145"/>
      <c r="K43"/>
      <c r="L43"/>
    </row>
    <row r="44" spans="1:12" x14ac:dyDescent="0.25">
      <c r="A44" s="103" t="s">
        <v>302</v>
      </c>
      <c r="B44" s="104">
        <v>2.7</v>
      </c>
      <c r="C44" s="104">
        <v>2.78</v>
      </c>
      <c r="D44" s="104">
        <v>2.81</v>
      </c>
      <c r="E44" s="104">
        <v>2.89</v>
      </c>
      <c r="F44" s="147"/>
      <c r="G44" s="104">
        <v>2.92</v>
      </c>
      <c r="H44" s="104">
        <v>3.01</v>
      </c>
      <c r="I44" s="104">
        <v>3.29</v>
      </c>
      <c r="J44" s="146"/>
      <c r="K44"/>
      <c r="L44"/>
    </row>
    <row r="45" spans="1:12" x14ac:dyDescent="0.25">
      <c r="A45" s="106"/>
      <c r="B45" s="107"/>
      <c r="C45" s="107"/>
      <c r="D45" s="107"/>
      <c r="E45" s="107"/>
      <c r="F45" s="107"/>
      <c r="G45" s="107"/>
      <c r="H45" s="107"/>
      <c r="I45" s="107"/>
      <c r="J45" s="107"/>
      <c r="K45"/>
      <c r="L45"/>
    </row>
    <row r="46" spans="1:12" x14ac:dyDescent="0.25">
      <c r="A46" s="93" t="s">
        <v>304</v>
      </c>
      <c r="B46" s="107"/>
      <c r="C46" s="107"/>
      <c r="D46" s="107"/>
      <c r="E46" s="107"/>
      <c r="F46" s="107"/>
      <c r="G46" s="107"/>
      <c r="H46" s="107"/>
      <c r="I46" s="107"/>
      <c r="J46" s="107"/>
      <c r="K46"/>
      <c r="L46"/>
    </row>
    <row r="47" spans="1:12" ht="38.450000000000003" customHeight="1" x14ac:dyDescent="0.25">
      <c r="A47" s="94"/>
      <c r="B47" s="98" t="s">
        <v>22</v>
      </c>
      <c r="C47" s="98" t="s">
        <v>22</v>
      </c>
      <c r="D47" s="98" t="s">
        <v>277</v>
      </c>
      <c r="E47" s="98" t="s">
        <v>25</v>
      </c>
      <c r="F47" s="98" t="s">
        <v>222</v>
      </c>
      <c r="G47" s="98" t="s">
        <v>278</v>
      </c>
      <c r="H47" s="98" t="s">
        <v>28</v>
      </c>
      <c r="I47" s="98" t="s">
        <v>279</v>
      </c>
      <c r="J47" s="99" t="s">
        <v>280</v>
      </c>
      <c r="K47"/>
      <c r="L47"/>
    </row>
    <row r="48" spans="1:12" x14ac:dyDescent="0.25">
      <c r="A48" s="100" t="s">
        <v>305</v>
      </c>
      <c r="B48" s="101">
        <v>15</v>
      </c>
      <c r="C48" s="101">
        <v>15.5</v>
      </c>
      <c r="D48" s="101">
        <v>15.7</v>
      </c>
      <c r="E48" s="101">
        <v>16.2</v>
      </c>
      <c r="F48" s="148"/>
      <c r="G48" s="101">
        <v>16.399999999999999</v>
      </c>
      <c r="H48" s="101">
        <v>16.899999999999999</v>
      </c>
      <c r="I48" s="101">
        <v>18.5</v>
      </c>
      <c r="J48" s="145"/>
      <c r="K48"/>
      <c r="L48"/>
    </row>
    <row r="49" spans="1:12" x14ac:dyDescent="0.25">
      <c r="A49" s="103" t="s">
        <v>306</v>
      </c>
      <c r="B49" s="104">
        <v>11.9</v>
      </c>
      <c r="C49" s="104">
        <v>12.3</v>
      </c>
      <c r="D49" s="104">
        <v>12.5</v>
      </c>
      <c r="E49" s="104">
        <v>12.9</v>
      </c>
      <c r="F49" s="147"/>
      <c r="G49" s="104">
        <v>13</v>
      </c>
      <c r="H49" s="104">
        <v>13.4</v>
      </c>
      <c r="I49" s="104">
        <v>14.7</v>
      </c>
      <c r="J49" s="146"/>
      <c r="K49"/>
      <c r="L49"/>
    </row>
    <row r="50" spans="1:12" x14ac:dyDescent="0.25">
      <c r="A50" s="106"/>
      <c r="B50" s="107"/>
      <c r="C50" s="107"/>
      <c r="D50" s="107"/>
      <c r="E50" s="107"/>
      <c r="F50" s="107"/>
      <c r="G50" s="107"/>
      <c r="H50" s="107"/>
      <c r="I50" s="107"/>
      <c r="J50" s="107"/>
      <c r="K50"/>
      <c r="L50"/>
    </row>
    <row r="51" spans="1:12" x14ac:dyDescent="0.25">
      <c r="A51" s="93" t="s">
        <v>307</v>
      </c>
      <c r="B51" s="107"/>
      <c r="C51" s="107"/>
      <c r="D51" s="107"/>
      <c r="E51" s="107"/>
      <c r="F51" s="107"/>
      <c r="G51" s="107"/>
      <c r="H51" s="107"/>
      <c r="I51" s="107"/>
      <c r="J51" s="107"/>
      <c r="K51"/>
      <c r="L51"/>
    </row>
    <row r="52" spans="1:12" ht="37.700000000000003" customHeight="1" x14ac:dyDescent="0.25">
      <c r="A52" s="94"/>
      <c r="B52" s="98" t="s">
        <v>22</v>
      </c>
      <c r="C52" s="98" t="s">
        <v>22</v>
      </c>
      <c r="D52" s="98" t="s">
        <v>277</v>
      </c>
      <c r="E52" s="98" t="s">
        <v>25</v>
      </c>
      <c r="F52" s="98" t="s">
        <v>222</v>
      </c>
      <c r="G52" s="98" t="s">
        <v>278</v>
      </c>
      <c r="H52" s="98" t="s">
        <v>28</v>
      </c>
      <c r="I52" s="98" t="s">
        <v>279</v>
      </c>
      <c r="J52" s="99" t="s">
        <v>280</v>
      </c>
      <c r="K52"/>
      <c r="L52"/>
    </row>
    <row r="53" spans="1:12" x14ac:dyDescent="0.25">
      <c r="A53" s="100" t="s">
        <v>308</v>
      </c>
      <c r="B53" s="101">
        <v>2546.9299999999998</v>
      </c>
      <c r="C53" s="101">
        <v>2623.34</v>
      </c>
      <c r="D53" s="101">
        <v>2654.82008</v>
      </c>
      <c r="E53" s="101">
        <v>2734.4646824000001</v>
      </c>
      <c r="F53" s="148"/>
      <c r="G53" s="101">
        <v>2764.5437939064</v>
      </c>
      <c r="H53" s="101">
        <v>2847.480107723592</v>
      </c>
      <c r="I53" s="101">
        <v>3115.1432378496097</v>
      </c>
      <c r="J53" s="145"/>
      <c r="K53"/>
      <c r="L53"/>
    </row>
    <row r="54" spans="1:12" x14ac:dyDescent="0.25">
      <c r="A54" s="289" t="s">
        <v>309</v>
      </c>
      <c r="B54" s="286">
        <f>(B53*0.175)*5</f>
        <v>2228.5637499999998</v>
      </c>
      <c r="C54" s="286">
        <f t="shared" ref="C54:I54" si="0">(C53*0.175)*5</f>
        <v>2295.4225000000001</v>
      </c>
      <c r="D54" s="286">
        <f t="shared" si="0"/>
        <v>2322.9675699999998</v>
      </c>
      <c r="E54" s="286">
        <f t="shared" si="0"/>
        <v>2392.6565971</v>
      </c>
      <c r="F54" s="147"/>
      <c r="G54" s="286">
        <f>(G53*0.175)*5</f>
        <v>2418.9758196680996</v>
      </c>
      <c r="H54" s="286">
        <f t="shared" si="0"/>
        <v>2491.5450942581429</v>
      </c>
      <c r="I54" s="286">
        <f t="shared" si="0"/>
        <v>2725.7503331184084</v>
      </c>
      <c r="J54" s="147"/>
      <c r="K54"/>
      <c r="L54"/>
    </row>
    <row r="55" spans="1:12" x14ac:dyDescent="0.25">
      <c r="A55" s="106"/>
      <c r="B55" s="107"/>
      <c r="C55" s="107"/>
      <c r="D55" s="107"/>
      <c r="E55" s="107"/>
      <c r="F55" s="107"/>
      <c r="G55" s="107"/>
      <c r="H55" s="107"/>
      <c r="I55" s="107"/>
      <c r="J55" s="107"/>
      <c r="K55"/>
      <c r="L55"/>
    </row>
    <row r="56" spans="1:12" x14ac:dyDescent="0.25">
      <c r="A56" s="93" t="s">
        <v>310</v>
      </c>
      <c r="B56" s="107"/>
      <c r="C56" s="107"/>
      <c r="D56" s="107"/>
      <c r="E56" s="107"/>
      <c r="F56" s="107"/>
      <c r="G56" s="107"/>
      <c r="H56" s="107"/>
      <c r="I56" s="107"/>
      <c r="J56" s="107"/>
      <c r="K56"/>
      <c r="L56"/>
    </row>
    <row r="57" spans="1:12" ht="14.45" customHeight="1" x14ac:dyDescent="0.25">
      <c r="A57" s="94"/>
      <c r="B57" s="98" t="s">
        <v>22</v>
      </c>
      <c r="C57" s="98" t="s">
        <v>22</v>
      </c>
      <c r="D57" s="98" t="s">
        <v>277</v>
      </c>
      <c r="E57" s="98" t="s">
        <v>25</v>
      </c>
      <c r="F57" s="98" t="s">
        <v>222</v>
      </c>
      <c r="G57" s="98" t="s">
        <v>278</v>
      </c>
      <c r="H57" s="98" t="s">
        <v>28</v>
      </c>
      <c r="I57" s="98" t="s">
        <v>279</v>
      </c>
      <c r="J57" s="99" t="s">
        <v>280</v>
      </c>
      <c r="K57"/>
      <c r="L57"/>
    </row>
    <row r="58" spans="1:12" x14ac:dyDescent="0.25">
      <c r="A58" s="149" t="s">
        <v>310</v>
      </c>
      <c r="B58" s="147"/>
      <c r="C58" s="147"/>
      <c r="D58" s="147"/>
      <c r="E58" s="147"/>
      <c r="F58" s="147"/>
      <c r="G58" s="147"/>
      <c r="H58" s="147"/>
      <c r="I58" s="147"/>
      <c r="J58" s="147"/>
      <c r="K58"/>
      <c r="L58"/>
    </row>
    <row r="59" spans="1:12" x14ac:dyDescent="0.25">
      <c r="A59" s="106"/>
      <c r="B59" s="107"/>
      <c r="C59" s="107"/>
      <c r="D59" s="107"/>
      <c r="E59" s="107"/>
      <c r="F59" s="107"/>
      <c r="G59" s="107"/>
      <c r="H59" s="107"/>
      <c r="I59" s="107"/>
      <c r="J59" s="107"/>
      <c r="K59"/>
      <c r="L59"/>
    </row>
    <row r="60" spans="1:12" x14ac:dyDescent="0.25">
      <c r="A60" s="93" t="s">
        <v>311</v>
      </c>
      <c r="B60" s="107"/>
      <c r="C60" s="107"/>
      <c r="D60" s="107"/>
      <c r="E60" s="107"/>
      <c r="F60" s="107"/>
      <c r="G60" s="107"/>
      <c r="H60" s="107"/>
      <c r="I60" s="107"/>
      <c r="J60" s="107"/>
      <c r="K60"/>
      <c r="L60"/>
    </row>
    <row r="61" spans="1:12" ht="14.45" customHeight="1" x14ac:dyDescent="0.25">
      <c r="A61" s="94"/>
      <c r="B61" s="98" t="s">
        <v>22</v>
      </c>
      <c r="C61" s="98" t="s">
        <v>22</v>
      </c>
      <c r="D61" s="98" t="s">
        <v>277</v>
      </c>
      <c r="E61" s="98" t="s">
        <v>25</v>
      </c>
      <c r="F61" s="98" t="s">
        <v>222</v>
      </c>
      <c r="G61" s="98" t="s">
        <v>278</v>
      </c>
      <c r="H61" s="98" t="s">
        <v>28</v>
      </c>
      <c r="I61" s="98" t="s">
        <v>279</v>
      </c>
      <c r="J61" s="99" t="s">
        <v>280</v>
      </c>
      <c r="K61"/>
      <c r="L61"/>
    </row>
    <row r="62" spans="1:12" x14ac:dyDescent="0.25">
      <c r="A62" s="103" t="s">
        <v>312</v>
      </c>
      <c r="B62" s="104">
        <v>48.1</v>
      </c>
      <c r="C62" s="104">
        <v>49.5</v>
      </c>
      <c r="D62" s="104">
        <v>50.1</v>
      </c>
      <c r="E62" s="104">
        <v>51.6</v>
      </c>
      <c r="F62" s="147"/>
      <c r="G62" s="104">
        <v>52.2</v>
      </c>
      <c r="H62" s="104">
        <v>53.8</v>
      </c>
      <c r="I62" s="104">
        <v>58.9</v>
      </c>
      <c r="J62" s="146"/>
      <c r="K62"/>
      <c r="L62"/>
    </row>
    <row r="63" spans="1:12" x14ac:dyDescent="0.25">
      <c r="A63" s="106"/>
      <c r="B63" s="107"/>
      <c r="C63" s="107"/>
      <c r="D63" s="107"/>
      <c r="E63" s="107"/>
      <c r="F63" s="107"/>
      <c r="G63" s="107"/>
      <c r="H63" s="107"/>
      <c r="I63" s="107"/>
      <c r="J63" s="107"/>
      <c r="K63"/>
      <c r="L63"/>
    </row>
    <row r="64" spans="1:12" x14ac:dyDescent="0.25">
      <c r="A64" s="2" t="s">
        <v>313</v>
      </c>
      <c r="B64" s="107"/>
      <c r="C64" s="107"/>
      <c r="D64" s="107"/>
      <c r="E64" s="107"/>
      <c r="F64" s="107"/>
      <c r="G64" s="107"/>
      <c r="H64" s="107"/>
      <c r="I64" s="107"/>
      <c r="J64" s="107"/>
      <c r="K64"/>
      <c r="L64"/>
    </row>
    <row r="65" spans="1:12" ht="14.45" customHeight="1" x14ac:dyDescent="0.25">
      <c r="A65" s="94" t="s">
        <v>314</v>
      </c>
      <c r="B65" s="98" t="s">
        <v>22</v>
      </c>
      <c r="C65" s="98" t="s">
        <v>22</v>
      </c>
      <c r="D65" s="98" t="s">
        <v>277</v>
      </c>
      <c r="E65" s="98" t="s">
        <v>25</v>
      </c>
      <c r="F65" s="98" t="s">
        <v>222</v>
      </c>
      <c r="G65" s="98" t="s">
        <v>278</v>
      </c>
      <c r="H65" s="98" t="s">
        <v>28</v>
      </c>
      <c r="I65" s="98" t="s">
        <v>279</v>
      </c>
      <c r="J65" s="99" t="s">
        <v>280</v>
      </c>
      <c r="K65"/>
      <c r="L65"/>
    </row>
    <row r="66" spans="1:12" x14ac:dyDescent="0.25">
      <c r="A66" s="100" t="s">
        <v>315</v>
      </c>
      <c r="B66" s="101">
        <v>60.8</v>
      </c>
      <c r="C66" s="101">
        <v>62.6</v>
      </c>
      <c r="D66" s="101">
        <v>63.4</v>
      </c>
      <c r="E66" s="101">
        <v>65.3</v>
      </c>
      <c r="F66" s="148"/>
      <c r="G66" s="101">
        <v>66</v>
      </c>
      <c r="H66" s="101">
        <v>68</v>
      </c>
      <c r="I66" s="101">
        <v>74.400000000000006</v>
      </c>
      <c r="J66" s="102">
        <v>111.60000000000001</v>
      </c>
      <c r="K66"/>
      <c r="L66"/>
    </row>
    <row r="67" spans="1:12" x14ac:dyDescent="0.25">
      <c r="A67" s="100" t="s">
        <v>316</v>
      </c>
      <c r="B67" s="101">
        <v>98.6</v>
      </c>
      <c r="C67" s="101">
        <v>101.6</v>
      </c>
      <c r="D67" s="101">
        <v>102.8</v>
      </c>
      <c r="E67" s="101">
        <v>105.9</v>
      </c>
      <c r="F67" s="148"/>
      <c r="G67" s="101">
        <v>107.1</v>
      </c>
      <c r="H67" s="101">
        <v>110.3</v>
      </c>
      <c r="I67" s="101">
        <v>120.7</v>
      </c>
      <c r="J67" s="102">
        <v>181.1</v>
      </c>
      <c r="K67"/>
      <c r="L67"/>
    </row>
    <row r="68" spans="1:12" x14ac:dyDescent="0.25">
      <c r="A68" s="100" t="s">
        <v>317</v>
      </c>
      <c r="B68" s="101">
        <v>113.9</v>
      </c>
      <c r="C68" s="101">
        <v>117.3</v>
      </c>
      <c r="D68" s="101">
        <v>118.7</v>
      </c>
      <c r="E68" s="101">
        <v>122.3</v>
      </c>
      <c r="F68" s="148"/>
      <c r="G68" s="101">
        <v>123.7</v>
      </c>
      <c r="H68" s="101">
        <v>127.4</v>
      </c>
      <c r="I68" s="101">
        <v>139.4</v>
      </c>
      <c r="J68" s="102">
        <v>209.10000000000002</v>
      </c>
      <c r="K68"/>
      <c r="L68"/>
    </row>
    <row r="69" spans="1:12" x14ac:dyDescent="0.25">
      <c r="A69" s="103" t="s">
        <v>318</v>
      </c>
      <c r="B69" s="104">
        <v>151.69999999999999</v>
      </c>
      <c r="C69" s="104">
        <v>156.30000000000001</v>
      </c>
      <c r="D69" s="104">
        <v>158.19999999999999</v>
      </c>
      <c r="E69" s="104">
        <v>163</v>
      </c>
      <c r="F69" s="147"/>
      <c r="G69" s="104">
        <v>164.8</v>
      </c>
      <c r="H69" s="104">
        <v>169.7</v>
      </c>
      <c r="I69" s="104">
        <v>185.6</v>
      </c>
      <c r="J69" s="105">
        <v>278.39999999999998</v>
      </c>
      <c r="K69"/>
      <c r="L69"/>
    </row>
    <row r="70" spans="1:12" x14ac:dyDescent="0.25">
      <c r="A70" s="106"/>
      <c r="B70" s="107"/>
      <c r="C70" s="107"/>
      <c r="D70" s="107"/>
      <c r="E70" s="107"/>
      <c r="F70" s="107"/>
      <c r="G70" s="107"/>
      <c r="H70" s="107"/>
      <c r="I70" s="107"/>
      <c r="J70" s="107"/>
      <c r="K70"/>
      <c r="L70"/>
    </row>
    <row r="71" spans="1:12" x14ac:dyDescent="0.25">
      <c r="A71" s="2" t="s">
        <v>319</v>
      </c>
      <c r="B71" s="107"/>
      <c r="C71" s="107"/>
      <c r="D71" s="107"/>
      <c r="E71" s="107"/>
      <c r="F71" s="107"/>
      <c r="G71" s="107"/>
      <c r="H71" s="107"/>
      <c r="I71" s="107"/>
      <c r="J71" s="107"/>
      <c r="K71"/>
      <c r="L71"/>
    </row>
    <row r="72" spans="1:12" ht="34.700000000000003" customHeight="1" x14ac:dyDescent="0.25">
      <c r="A72" s="94" t="s">
        <v>314</v>
      </c>
      <c r="B72" s="98" t="s">
        <v>22</v>
      </c>
      <c r="C72" s="98" t="s">
        <v>22</v>
      </c>
      <c r="D72" s="98" t="s">
        <v>277</v>
      </c>
      <c r="E72" s="98" t="s">
        <v>25</v>
      </c>
      <c r="F72" s="98" t="s">
        <v>222</v>
      </c>
      <c r="G72" s="98" t="s">
        <v>278</v>
      </c>
      <c r="H72" s="98" t="s">
        <v>28</v>
      </c>
      <c r="I72" s="98" t="s">
        <v>279</v>
      </c>
      <c r="J72" s="99" t="s">
        <v>280</v>
      </c>
      <c r="K72"/>
      <c r="L72"/>
    </row>
    <row r="73" spans="1:12" x14ac:dyDescent="0.25">
      <c r="A73" s="110" t="s">
        <v>320</v>
      </c>
      <c r="B73" s="101"/>
      <c r="C73" s="101"/>
      <c r="D73" s="101"/>
      <c r="E73" s="148"/>
      <c r="F73" s="148"/>
      <c r="G73" s="148"/>
      <c r="H73" s="148"/>
      <c r="I73" s="148"/>
      <c r="J73" s="145"/>
      <c r="K73"/>
      <c r="L73"/>
    </row>
    <row r="74" spans="1:12" x14ac:dyDescent="0.25">
      <c r="A74" s="100" t="s">
        <v>321</v>
      </c>
      <c r="B74" s="101">
        <v>55.2</v>
      </c>
      <c r="C74" s="101">
        <v>56.9</v>
      </c>
      <c r="D74" s="101">
        <v>57.6</v>
      </c>
      <c r="E74" s="101">
        <v>59.3</v>
      </c>
      <c r="F74" s="148"/>
      <c r="G74" s="101">
        <v>60</v>
      </c>
      <c r="H74" s="101">
        <v>61.8</v>
      </c>
      <c r="I74" s="101">
        <v>67.599999999999994</v>
      </c>
      <c r="J74" s="102">
        <v>101.39999999999999</v>
      </c>
      <c r="K74"/>
      <c r="L74"/>
    </row>
    <row r="75" spans="1:12" x14ac:dyDescent="0.25">
      <c r="A75" s="100" t="s">
        <v>322</v>
      </c>
      <c r="B75" s="101">
        <v>103.4</v>
      </c>
      <c r="C75" s="101">
        <v>106.5</v>
      </c>
      <c r="D75" s="101">
        <v>107.8</v>
      </c>
      <c r="E75" s="101">
        <v>111</v>
      </c>
      <c r="F75" s="148"/>
      <c r="G75" s="101">
        <v>112.2</v>
      </c>
      <c r="H75" s="101">
        <v>115.6</v>
      </c>
      <c r="I75" s="101">
        <v>126.5</v>
      </c>
      <c r="J75" s="102">
        <v>189.8</v>
      </c>
      <c r="K75"/>
      <c r="L75"/>
    </row>
    <row r="76" spans="1:12" x14ac:dyDescent="0.25">
      <c r="A76" s="110" t="s">
        <v>323</v>
      </c>
      <c r="B76" s="101"/>
      <c r="C76" s="101"/>
      <c r="D76" s="101"/>
      <c r="E76" s="148"/>
      <c r="F76" s="148"/>
      <c r="G76" s="148"/>
      <c r="H76" s="148"/>
      <c r="I76" s="148"/>
      <c r="J76" s="145"/>
      <c r="K76"/>
      <c r="L76"/>
    </row>
    <row r="77" spans="1:12" x14ac:dyDescent="0.25">
      <c r="A77" s="100" t="s">
        <v>321</v>
      </c>
      <c r="B77" s="101">
        <v>56.9</v>
      </c>
      <c r="C77" s="101">
        <v>58.6</v>
      </c>
      <c r="D77" s="101">
        <v>59.3</v>
      </c>
      <c r="E77" s="101">
        <v>61.1</v>
      </c>
      <c r="F77" s="148"/>
      <c r="G77" s="101">
        <v>61.8</v>
      </c>
      <c r="H77" s="101">
        <v>63.7</v>
      </c>
      <c r="I77" s="101">
        <v>69.7</v>
      </c>
      <c r="J77" s="102">
        <v>104.6</v>
      </c>
      <c r="K77"/>
      <c r="L77"/>
    </row>
    <row r="78" spans="1:12" x14ac:dyDescent="0.25">
      <c r="A78" s="100" t="s">
        <v>322</v>
      </c>
      <c r="B78" s="101">
        <v>106.7</v>
      </c>
      <c r="C78" s="101">
        <v>109.9</v>
      </c>
      <c r="D78" s="101">
        <v>111.2</v>
      </c>
      <c r="E78" s="101">
        <v>114.5</v>
      </c>
      <c r="F78" s="148"/>
      <c r="G78" s="101">
        <v>115.8</v>
      </c>
      <c r="H78" s="101">
        <v>119.3</v>
      </c>
      <c r="I78" s="101">
        <v>130.5</v>
      </c>
      <c r="J78" s="102">
        <v>195.8</v>
      </c>
      <c r="K78"/>
      <c r="L78"/>
    </row>
    <row r="79" spans="1:12" x14ac:dyDescent="0.25">
      <c r="A79" s="110" t="s">
        <v>324</v>
      </c>
      <c r="B79" s="101"/>
      <c r="C79" s="101"/>
      <c r="D79" s="101"/>
      <c r="E79" s="148"/>
      <c r="F79" s="148"/>
      <c r="G79" s="148"/>
      <c r="H79" s="148"/>
      <c r="I79" s="148"/>
      <c r="J79" s="145"/>
      <c r="K79"/>
      <c r="L79"/>
    </row>
    <row r="80" spans="1:12" x14ac:dyDescent="0.25">
      <c r="A80" s="100" t="s">
        <v>321</v>
      </c>
      <c r="B80" s="101">
        <v>56.9</v>
      </c>
      <c r="C80" s="101">
        <v>58.6</v>
      </c>
      <c r="D80" s="101">
        <v>59.3</v>
      </c>
      <c r="E80" s="101">
        <v>61.1</v>
      </c>
      <c r="F80" s="148"/>
      <c r="G80" s="101">
        <v>61.8</v>
      </c>
      <c r="H80" s="101">
        <v>63.7</v>
      </c>
      <c r="I80" s="101">
        <v>69.7</v>
      </c>
      <c r="J80" s="102">
        <v>104.6</v>
      </c>
      <c r="K80"/>
      <c r="L80"/>
    </row>
    <row r="81" spans="1:19" x14ac:dyDescent="0.25">
      <c r="A81" s="103" t="s">
        <v>322</v>
      </c>
      <c r="B81" s="104">
        <v>106.7</v>
      </c>
      <c r="C81" s="104">
        <v>109.9</v>
      </c>
      <c r="D81" s="104">
        <v>111.2</v>
      </c>
      <c r="E81" s="104">
        <v>114.5</v>
      </c>
      <c r="F81" s="147"/>
      <c r="G81" s="104">
        <v>115.8</v>
      </c>
      <c r="H81" s="104">
        <v>119.3</v>
      </c>
      <c r="I81" s="104">
        <v>130.5</v>
      </c>
      <c r="J81" s="105">
        <v>195.8</v>
      </c>
      <c r="K81"/>
      <c r="L81"/>
    </row>
    <row r="82" spans="1:19" x14ac:dyDescent="0.25">
      <c r="A82" s="106"/>
      <c r="B82" s="240"/>
      <c r="C82" s="240"/>
      <c r="D82" s="240"/>
      <c r="E82" s="107"/>
      <c r="F82" s="192"/>
      <c r="G82" s="107"/>
      <c r="H82" s="107"/>
      <c r="I82" s="107"/>
      <c r="J82" s="107"/>
      <c r="K82"/>
      <c r="L82"/>
    </row>
    <row r="83" spans="1:19" x14ac:dyDescent="0.25">
      <c r="A83" s="245" t="s">
        <v>325</v>
      </c>
      <c r="B83" s="241"/>
      <c r="C83" s="241"/>
      <c r="D83" s="241"/>
      <c r="E83" s="241"/>
      <c r="F83" s="241"/>
      <c r="G83" s="241"/>
      <c r="H83" s="241"/>
      <c r="I83" s="241"/>
      <c r="J83" s="246"/>
      <c r="K83"/>
      <c r="L83"/>
    </row>
    <row r="84" spans="1:19" ht="14.45" customHeight="1" x14ac:dyDescent="0.25">
      <c r="A84" s="94"/>
      <c r="B84" s="98" t="s">
        <v>22</v>
      </c>
      <c r="C84" s="98" t="s">
        <v>22</v>
      </c>
      <c r="D84" s="98" t="s">
        <v>277</v>
      </c>
      <c r="E84" s="98" t="s">
        <v>25</v>
      </c>
      <c r="F84" s="98" t="s">
        <v>222</v>
      </c>
      <c r="G84" s="98" t="s">
        <v>278</v>
      </c>
      <c r="H84" s="98" t="s">
        <v>28</v>
      </c>
      <c r="I84" s="98" t="s">
        <v>279</v>
      </c>
      <c r="J84" s="99" t="s">
        <v>280</v>
      </c>
      <c r="K84" s="247"/>
      <c r="L84"/>
    </row>
    <row r="85" spans="1:19" x14ac:dyDescent="0.25">
      <c r="A85" s="103" t="s">
        <v>325</v>
      </c>
      <c r="B85" s="239">
        <v>76</v>
      </c>
      <c r="C85" s="239">
        <v>78.2</v>
      </c>
      <c r="D85" s="239">
        <v>79.2</v>
      </c>
      <c r="E85" s="104">
        <v>81.599999999999994</v>
      </c>
      <c r="F85" s="248"/>
      <c r="G85" s="104">
        <v>82.6</v>
      </c>
      <c r="H85" s="104">
        <v>85</v>
      </c>
      <c r="I85" s="104">
        <v>93</v>
      </c>
      <c r="J85" s="105"/>
      <c r="K85"/>
      <c r="L85"/>
    </row>
    <row r="86" spans="1:19" x14ac:dyDescent="0.25">
      <c r="A86" s="106"/>
      <c r="B86" s="240"/>
      <c r="C86" s="240"/>
      <c r="D86" s="240"/>
      <c r="E86" s="107"/>
      <c r="F86" s="107"/>
      <c r="G86" s="107"/>
      <c r="H86" s="107"/>
      <c r="I86" s="107"/>
      <c r="J86" s="107"/>
      <c r="K86"/>
      <c r="L86"/>
    </row>
    <row r="87" spans="1:19" x14ac:dyDescent="0.25">
      <c r="A87" s="106"/>
      <c r="B87" s="240"/>
      <c r="C87" s="240"/>
      <c r="D87" s="240"/>
      <c r="E87" s="107"/>
      <c r="F87" s="107"/>
      <c r="G87" s="107"/>
      <c r="H87" s="107"/>
      <c r="I87" s="107"/>
      <c r="J87" s="107"/>
      <c r="K87"/>
      <c r="L87"/>
    </row>
    <row r="88" spans="1:19" x14ac:dyDescent="0.25">
      <c r="A88" s="254" t="s">
        <v>326</v>
      </c>
      <c r="B88" s="255"/>
      <c r="C88" s="255"/>
      <c r="D88" s="256"/>
      <c r="E88" s="256"/>
      <c r="F88" s="256"/>
      <c r="G88" s="256"/>
      <c r="H88" s="257"/>
      <c r="I88" s="257"/>
      <c r="J88" s="258"/>
      <c r="K88" s="259"/>
      <c r="L88"/>
    </row>
    <row r="89" spans="1:19" x14ac:dyDescent="0.25">
      <c r="A89" s="260"/>
      <c r="B89" s="104"/>
      <c r="C89" s="261" t="s">
        <v>22</v>
      </c>
      <c r="D89" s="261" t="s">
        <v>277</v>
      </c>
      <c r="E89" s="261" t="s">
        <v>25</v>
      </c>
      <c r="F89" s="98" t="s">
        <v>222</v>
      </c>
      <c r="G89" s="262" t="s">
        <v>278</v>
      </c>
      <c r="H89" s="262" t="s">
        <v>327</v>
      </c>
      <c r="I89" s="261" t="s">
        <v>279</v>
      </c>
      <c r="J89" s="263" t="s">
        <v>280</v>
      </c>
      <c r="K89" s="264"/>
      <c r="L89"/>
    </row>
    <row r="90" spans="1:19" x14ac:dyDescent="0.25">
      <c r="A90" s="265"/>
      <c r="B90" s="104"/>
      <c r="C90" s="239">
        <v>56.6</v>
      </c>
      <c r="D90" s="104">
        <v>57.3</v>
      </c>
      <c r="E90" s="104">
        <v>59</v>
      </c>
      <c r="F90" s="266"/>
      <c r="G90" s="267">
        <v>59.6</v>
      </c>
      <c r="H90" s="268">
        <v>61.4</v>
      </c>
      <c r="I90" s="104">
        <v>67.2</v>
      </c>
      <c r="J90" s="105"/>
      <c r="K90"/>
      <c r="L90" s="269" t="s">
        <v>328</v>
      </c>
      <c r="M90" s="269"/>
      <c r="N90" s="269"/>
      <c r="O90" s="269"/>
      <c r="P90" s="269"/>
      <c r="Q90" s="269"/>
      <c r="R90" s="269"/>
      <c r="S90" s="269"/>
    </row>
    <row r="91" spans="1:19" ht="16.5" customHeight="1" x14ac:dyDescent="0.25">
      <c r="A91" s="111"/>
      <c r="B91" s="242"/>
      <c r="C91" s="107"/>
      <c r="D91" s="107"/>
      <c r="E91" s="107"/>
      <c r="F91" s="107"/>
      <c r="G91" s="107"/>
    </row>
    <row r="92" spans="1:19" x14ac:dyDescent="0.25">
      <c r="A92" s="479" t="s">
        <v>329</v>
      </c>
      <c r="B92" s="480"/>
      <c r="C92" s="480"/>
      <c r="D92" s="480"/>
      <c r="E92" s="480"/>
      <c r="F92" s="480"/>
      <c r="G92" s="481"/>
    </row>
    <row r="93" spans="1:19" x14ac:dyDescent="0.25">
      <c r="A93" s="44"/>
    </row>
    <row r="94" spans="1:19" x14ac:dyDescent="0.25">
      <c r="A94" s="93" t="s">
        <v>276</v>
      </c>
    </row>
    <row r="95" spans="1:19" x14ac:dyDescent="0.25">
      <c r="A95" s="95"/>
      <c r="B95" s="98" t="s">
        <v>22</v>
      </c>
      <c r="C95" s="98" t="s">
        <v>26</v>
      </c>
      <c r="D95" s="98" t="s">
        <v>222</v>
      </c>
      <c r="E95" s="98" t="s">
        <v>29</v>
      </c>
      <c r="F95" s="98" t="s">
        <v>31</v>
      </c>
      <c r="G95" s="99" t="s">
        <v>280</v>
      </c>
    </row>
    <row r="96" spans="1:19" x14ac:dyDescent="0.25">
      <c r="A96" s="112" t="s">
        <v>281</v>
      </c>
      <c r="B96" s="113">
        <v>36.9</v>
      </c>
      <c r="C96" s="113">
        <v>38</v>
      </c>
      <c r="D96" s="101"/>
      <c r="E96" s="113">
        <v>39.1</v>
      </c>
      <c r="F96" s="113">
        <v>40.299999999999997</v>
      </c>
      <c r="G96" s="145"/>
    </row>
    <row r="97" spans="1:7" x14ac:dyDescent="0.25">
      <c r="A97" s="112" t="s">
        <v>282</v>
      </c>
      <c r="B97" s="113">
        <v>36.9</v>
      </c>
      <c r="C97" s="113">
        <v>38</v>
      </c>
      <c r="D97" s="101"/>
      <c r="E97" s="113">
        <v>39.1</v>
      </c>
      <c r="F97" s="113">
        <v>40.299999999999997</v>
      </c>
      <c r="G97" s="145"/>
    </row>
    <row r="98" spans="1:7" x14ac:dyDescent="0.25">
      <c r="A98" s="100" t="s">
        <v>283</v>
      </c>
      <c r="B98" s="113">
        <v>88.1</v>
      </c>
      <c r="C98" s="113">
        <v>90.7</v>
      </c>
      <c r="D98" s="113">
        <v>102</v>
      </c>
      <c r="E98" s="113">
        <v>105.1</v>
      </c>
      <c r="F98" s="113">
        <v>108.3</v>
      </c>
      <c r="G98" s="145"/>
    </row>
    <row r="99" spans="1:7" x14ac:dyDescent="0.25">
      <c r="A99" s="100" t="s">
        <v>284</v>
      </c>
      <c r="B99" s="113">
        <v>88.1</v>
      </c>
      <c r="C99" s="113">
        <v>90.7</v>
      </c>
      <c r="D99" s="113">
        <v>113.4</v>
      </c>
      <c r="E99" s="113">
        <v>116.8</v>
      </c>
      <c r="F99" s="113">
        <v>120.3</v>
      </c>
      <c r="G99" s="150"/>
    </row>
    <row r="100" spans="1:7" ht="16.5" customHeight="1" x14ac:dyDescent="0.25">
      <c r="A100" s="100" t="s">
        <v>285</v>
      </c>
      <c r="B100" s="113">
        <v>159.19999999999999</v>
      </c>
      <c r="C100" s="113">
        <v>164</v>
      </c>
      <c r="D100" s="113">
        <v>184.5</v>
      </c>
      <c r="E100" s="113">
        <v>190</v>
      </c>
      <c r="F100" s="113">
        <v>195.7</v>
      </c>
      <c r="G100" s="145"/>
    </row>
    <row r="101" spans="1:7" x14ac:dyDescent="0.25">
      <c r="A101" s="103" t="s">
        <v>286</v>
      </c>
      <c r="B101" s="116">
        <v>88.1</v>
      </c>
      <c r="C101" s="116">
        <v>90.7</v>
      </c>
      <c r="D101" s="116">
        <v>102</v>
      </c>
      <c r="E101" s="116">
        <v>105.1</v>
      </c>
      <c r="F101" s="116">
        <v>108.3</v>
      </c>
      <c r="G101" s="146"/>
    </row>
    <row r="102" spans="1:7" x14ac:dyDescent="0.25">
      <c r="A102" s="117"/>
      <c r="B102" s="119"/>
      <c r="C102" s="119"/>
      <c r="D102" s="119"/>
      <c r="E102" s="119"/>
      <c r="F102" s="119"/>
      <c r="G102" s="35"/>
    </row>
    <row r="103" spans="1:7" x14ac:dyDescent="0.25">
      <c r="A103" s="93" t="s">
        <v>287</v>
      </c>
      <c r="B103" s="119"/>
      <c r="C103" s="119"/>
      <c r="D103" s="119"/>
      <c r="E103" s="119"/>
      <c r="F103" s="119"/>
      <c r="G103" s="35"/>
    </row>
    <row r="104" spans="1:7" x14ac:dyDescent="0.25">
      <c r="A104" s="95"/>
      <c r="B104" s="98" t="s">
        <v>22</v>
      </c>
      <c r="C104" s="98" t="s">
        <v>26</v>
      </c>
      <c r="D104" s="98" t="s">
        <v>222</v>
      </c>
      <c r="E104" s="98" t="s">
        <v>29</v>
      </c>
      <c r="F104" s="98" t="s">
        <v>31</v>
      </c>
      <c r="G104" s="99" t="s">
        <v>280</v>
      </c>
    </row>
    <row r="105" spans="1:7" x14ac:dyDescent="0.25">
      <c r="A105" s="112" t="s">
        <v>288</v>
      </c>
      <c r="B105" s="113">
        <v>37.799999999999997</v>
      </c>
      <c r="C105" s="113">
        <v>38.9</v>
      </c>
      <c r="D105" s="101"/>
      <c r="E105" s="113">
        <v>40.1</v>
      </c>
      <c r="F105" s="121">
        <v>41.3</v>
      </c>
      <c r="G105" s="148"/>
    </row>
    <row r="106" spans="1:7" x14ac:dyDescent="0.25">
      <c r="A106" s="112" t="s">
        <v>330</v>
      </c>
      <c r="B106" s="113">
        <v>75.5</v>
      </c>
      <c r="C106" s="113">
        <v>77.8</v>
      </c>
      <c r="D106" s="101"/>
      <c r="E106" s="113">
        <v>80.099999999999994</v>
      </c>
      <c r="F106" s="113">
        <v>82.5</v>
      </c>
      <c r="G106" s="148"/>
    </row>
    <row r="107" spans="1:7" ht="16.5" customHeight="1" x14ac:dyDescent="0.25">
      <c r="A107" s="112" t="s">
        <v>311</v>
      </c>
      <c r="B107" s="113">
        <v>42.3</v>
      </c>
      <c r="C107" s="113">
        <v>43.6</v>
      </c>
      <c r="D107" s="101"/>
      <c r="E107" s="113">
        <v>44.9</v>
      </c>
      <c r="F107" s="113">
        <v>46.3</v>
      </c>
      <c r="G107" s="148"/>
    </row>
    <row r="108" spans="1:7" x14ac:dyDescent="0.25">
      <c r="A108" s="122" t="s">
        <v>291</v>
      </c>
      <c r="B108" s="116">
        <v>37.799999999999997</v>
      </c>
      <c r="C108" s="116">
        <v>38.9</v>
      </c>
      <c r="D108" s="101"/>
      <c r="E108" s="116">
        <v>40.1</v>
      </c>
      <c r="F108" s="116">
        <v>41.3</v>
      </c>
      <c r="G108" s="148"/>
    </row>
    <row r="109" spans="1:7" x14ac:dyDescent="0.25">
      <c r="A109" s="117"/>
      <c r="B109" s="119"/>
      <c r="C109" s="119"/>
      <c r="D109" s="119"/>
      <c r="E109" s="119"/>
      <c r="F109" s="119"/>
      <c r="G109" s="35"/>
    </row>
    <row r="110" spans="1:7" x14ac:dyDescent="0.25">
      <c r="A110" s="93" t="s">
        <v>331</v>
      </c>
      <c r="B110" s="119"/>
      <c r="C110" s="119"/>
      <c r="D110" s="119"/>
      <c r="E110" s="119"/>
      <c r="F110" s="119"/>
      <c r="G110" s="35"/>
    </row>
    <row r="111" spans="1:7" x14ac:dyDescent="0.25">
      <c r="A111" s="95"/>
      <c r="B111" s="98" t="s">
        <v>22</v>
      </c>
      <c r="C111" s="98" t="s">
        <v>26</v>
      </c>
      <c r="D111" s="98" t="s">
        <v>222</v>
      </c>
      <c r="E111" s="98" t="s">
        <v>29</v>
      </c>
      <c r="F111" s="98" t="s">
        <v>31</v>
      </c>
      <c r="G111" s="99" t="s">
        <v>280</v>
      </c>
    </row>
    <row r="112" spans="1:7" x14ac:dyDescent="0.25">
      <c r="A112" s="100" t="s">
        <v>294</v>
      </c>
      <c r="B112" s="113">
        <v>75.8</v>
      </c>
      <c r="C112" s="113">
        <v>78.099999999999994</v>
      </c>
      <c r="D112" s="101"/>
      <c r="E112" s="113">
        <v>80.400000000000006</v>
      </c>
      <c r="F112" s="113">
        <v>82.8</v>
      </c>
      <c r="G112" s="145"/>
    </row>
    <row r="113" spans="1:7" x14ac:dyDescent="0.25">
      <c r="A113" s="100" t="s">
        <v>295</v>
      </c>
      <c r="B113" s="113">
        <v>113.7</v>
      </c>
      <c r="C113" s="113">
        <v>117.1</v>
      </c>
      <c r="D113" s="101"/>
      <c r="E113" s="113">
        <v>120.6</v>
      </c>
      <c r="F113" s="113">
        <v>124.2</v>
      </c>
      <c r="G113" s="145"/>
    </row>
    <row r="114" spans="1:7" ht="16.5" customHeight="1" x14ac:dyDescent="0.25">
      <c r="A114" s="100" t="s">
        <v>296</v>
      </c>
      <c r="B114" s="113">
        <v>132.69999999999999</v>
      </c>
      <c r="C114" s="113">
        <v>136.69999999999999</v>
      </c>
      <c r="D114" s="101"/>
      <c r="E114" s="113">
        <v>140.80000000000001</v>
      </c>
      <c r="F114" s="113">
        <v>145</v>
      </c>
      <c r="G114" s="145"/>
    </row>
    <row r="115" spans="1:7" x14ac:dyDescent="0.25">
      <c r="A115" s="103" t="s">
        <v>297</v>
      </c>
      <c r="B115" s="116">
        <v>199</v>
      </c>
      <c r="C115" s="116">
        <v>205</v>
      </c>
      <c r="D115" s="104"/>
      <c r="E115" s="116">
        <v>211.2</v>
      </c>
      <c r="F115" s="116">
        <v>217.5</v>
      </c>
      <c r="G115" s="146"/>
    </row>
    <row r="116" spans="1:7" x14ac:dyDescent="0.25">
      <c r="A116" s="117"/>
      <c r="B116" s="119"/>
      <c r="C116" s="119"/>
      <c r="D116" s="119"/>
      <c r="E116" s="119"/>
      <c r="F116" s="119"/>
      <c r="G116" s="35"/>
    </row>
    <row r="117" spans="1:7" x14ac:dyDescent="0.25">
      <c r="A117" s="93" t="s">
        <v>300</v>
      </c>
      <c r="B117" s="119"/>
      <c r="C117" s="119"/>
      <c r="D117" s="119"/>
      <c r="E117" s="119"/>
      <c r="F117" s="119"/>
      <c r="G117" s="35"/>
    </row>
    <row r="118" spans="1:7" x14ac:dyDescent="0.25">
      <c r="A118" s="95"/>
      <c r="B118" s="98" t="s">
        <v>22</v>
      </c>
      <c r="C118" s="98" t="s">
        <v>26</v>
      </c>
      <c r="D118" s="98" t="s">
        <v>222</v>
      </c>
      <c r="E118" s="98" t="s">
        <v>29</v>
      </c>
      <c r="F118" s="98" t="s">
        <v>31</v>
      </c>
      <c r="G118" s="99" t="s">
        <v>280</v>
      </c>
    </row>
    <row r="119" spans="1:7" ht="16.5" customHeight="1" x14ac:dyDescent="0.25">
      <c r="A119" s="112" t="s">
        <v>301</v>
      </c>
      <c r="B119" s="113">
        <v>1.97</v>
      </c>
      <c r="C119" s="113">
        <v>2.0299999999999998</v>
      </c>
      <c r="D119" s="101"/>
      <c r="E119" s="113">
        <v>2.09</v>
      </c>
      <c r="F119" s="113">
        <v>2.15</v>
      </c>
      <c r="G119" s="145"/>
    </row>
    <row r="120" spans="1:7" x14ac:dyDescent="0.25">
      <c r="A120" s="122" t="s">
        <v>302</v>
      </c>
      <c r="B120" s="116">
        <v>9.66</v>
      </c>
      <c r="C120" s="116">
        <v>9.9499999999999993</v>
      </c>
      <c r="D120" s="104"/>
      <c r="E120" s="116">
        <v>10.25</v>
      </c>
      <c r="F120" s="116">
        <v>10.56</v>
      </c>
      <c r="G120" s="146"/>
    </row>
    <row r="121" spans="1:7" x14ac:dyDescent="0.25">
      <c r="A121" s="117"/>
      <c r="B121" s="119"/>
      <c r="C121" s="119"/>
      <c r="D121" s="119"/>
      <c r="E121" s="119"/>
      <c r="F121" s="119"/>
      <c r="G121" s="35"/>
    </row>
    <row r="122" spans="1:7" x14ac:dyDescent="0.25">
      <c r="A122" s="93" t="s">
        <v>303</v>
      </c>
      <c r="B122" s="119"/>
      <c r="C122" s="119"/>
      <c r="D122" s="119"/>
      <c r="E122" s="119"/>
      <c r="F122" s="119"/>
      <c r="G122" s="35"/>
    </row>
    <row r="123" spans="1:7" x14ac:dyDescent="0.25">
      <c r="A123" s="95"/>
      <c r="B123" s="98" t="s">
        <v>22</v>
      </c>
      <c r="C123" s="98" t="s">
        <v>26</v>
      </c>
      <c r="D123" s="98" t="s">
        <v>222</v>
      </c>
      <c r="E123" s="98" t="s">
        <v>29</v>
      </c>
      <c r="F123" s="98" t="s">
        <v>31</v>
      </c>
      <c r="G123" s="99" t="s">
        <v>280</v>
      </c>
    </row>
    <row r="124" spans="1:7" ht="16.5" customHeight="1" x14ac:dyDescent="0.25">
      <c r="A124" s="112" t="s">
        <v>301</v>
      </c>
      <c r="B124" s="113">
        <v>0.52</v>
      </c>
      <c r="C124" s="113">
        <v>0.53</v>
      </c>
      <c r="D124" s="101"/>
      <c r="E124" s="113">
        <v>0.55000000000000004</v>
      </c>
      <c r="F124" s="113">
        <v>0.56000000000000005</v>
      </c>
      <c r="G124" s="145"/>
    </row>
    <row r="125" spans="1:7" x14ac:dyDescent="0.25">
      <c r="A125" s="122" t="s">
        <v>302</v>
      </c>
      <c r="B125" s="116">
        <v>2.62</v>
      </c>
      <c r="C125" s="116">
        <v>2.69</v>
      </c>
      <c r="D125" s="104"/>
      <c r="E125" s="116">
        <v>2.78</v>
      </c>
      <c r="F125" s="116">
        <v>2.86</v>
      </c>
      <c r="G125" s="146"/>
    </row>
    <row r="126" spans="1:7" x14ac:dyDescent="0.25">
      <c r="A126" s="117"/>
      <c r="B126" s="119"/>
      <c r="C126" s="119"/>
      <c r="D126" s="119"/>
      <c r="F126" s="119"/>
      <c r="G126" s="35"/>
    </row>
    <row r="127" spans="1:7" x14ac:dyDescent="0.25">
      <c r="A127" s="93" t="s">
        <v>304</v>
      </c>
      <c r="B127" s="119"/>
      <c r="C127" s="119"/>
      <c r="D127" s="119"/>
      <c r="E127" s="119"/>
      <c r="F127" s="119"/>
      <c r="G127" s="35"/>
    </row>
    <row r="128" spans="1:7" x14ac:dyDescent="0.25">
      <c r="A128" s="95"/>
      <c r="B128" s="98" t="s">
        <v>22</v>
      </c>
      <c r="C128" s="98" t="s">
        <v>26</v>
      </c>
      <c r="D128" s="98" t="s">
        <v>222</v>
      </c>
      <c r="E128" s="98" t="s">
        <v>29</v>
      </c>
      <c r="F128" s="98" t="s">
        <v>31</v>
      </c>
      <c r="G128" s="99" t="s">
        <v>280</v>
      </c>
    </row>
    <row r="129" spans="1:7" ht="16.5" customHeight="1" x14ac:dyDescent="0.25">
      <c r="A129" s="112" t="s">
        <v>305</v>
      </c>
      <c r="B129" s="113">
        <v>14.61</v>
      </c>
      <c r="C129" s="113">
        <v>15.04</v>
      </c>
      <c r="D129" s="101"/>
      <c r="E129" s="113">
        <v>15.49</v>
      </c>
      <c r="F129" s="113">
        <v>15.96</v>
      </c>
      <c r="G129" s="145"/>
    </row>
    <row r="130" spans="1:7" x14ac:dyDescent="0.25">
      <c r="A130" s="122" t="s">
        <v>306</v>
      </c>
      <c r="B130" s="116">
        <v>11.6</v>
      </c>
      <c r="C130" s="116">
        <v>11.95</v>
      </c>
      <c r="D130" s="104"/>
      <c r="E130" s="116">
        <v>12.3</v>
      </c>
      <c r="F130" s="116">
        <v>12.67</v>
      </c>
      <c r="G130" s="146"/>
    </row>
    <row r="131" spans="1:7" x14ac:dyDescent="0.25">
      <c r="A131" s="117"/>
      <c r="C131" s="119"/>
      <c r="D131" s="119"/>
      <c r="E131" s="119"/>
      <c r="F131" s="119"/>
      <c r="G131" s="35"/>
    </row>
    <row r="132" spans="1:7" x14ac:dyDescent="0.25">
      <c r="A132" s="93" t="s">
        <v>307</v>
      </c>
      <c r="B132" s="119"/>
      <c r="C132" s="119"/>
      <c r="D132" s="119"/>
      <c r="E132" s="119"/>
      <c r="F132" s="119"/>
      <c r="G132" s="35"/>
    </row>
    <row r="133" spans="1:7" x14ac:dyDescent="0.25">
      <c r="A133" s="95"/>
      <c r="B133" s="98" t="s">
        <v>22</v>
      </c>
      <c r="C133" s="98" t="s">
        <v>26</v>
      </c>
      <c r="D133" s="98" t="s">
        <v>222</v>
      </c>
      <c r="E133" s="98" t="s">
        <v>29</v>
      </c>
      <c r="F133" s="98" t="s">
        <v>31</v>
      </c>
      <c r="G133" s="99" t="s">
        <v>280</v>
      </c>
    </row>
    <row r="134" spans="1:7" ht="16.5" customHeight="1" x14ac:dyDescent="0.25">
      <c r="A134" s="112" t="s">
        <v>308</v>
      </c>
      <c r="B134" s="113">
        <v>2473.64</v>
      </c>
      <c r="C134" s="113">
        <v>2547.85</v>
      </c>
      <c r="D134" s="101"/>
      <c r="E134" s="113">
        <v>2624.28</v>
      </c>
      <c r="F134" s="113">
        <v>2703.01</v>
      </c>
      <c r="G134" s="145"/>
    </row>
    <row r="135" spans="1:7" x14ac:dyDescent="0.25">
      <c r="A135" s="285" t="s">
        <v>309</v>
      </c>
      <c r="B135" s="287">
        <f>(B134*0.175)*5</f>
        <v>2164.4349999999995</v>
      </c>
      <c r="C135" s="287">
        <f t="shared" ref="C135:F135" si="1">(C134*0.175)*5</f>
        <v>2229.3687499999996</v>
      </c>
      <c r="D135" s="290"/>
      <c r="E135" s="287">
        <f t="shared" si="1"/>
        <v>2296.2449999999999</v>
      </c>
      <c r="F135" s="287">
        <f t="shared" si="1"/>
        <v>2365.13375</v>
      </c>
      <c r="G135" s="163"/>
    </row>
    <row r="136" spans="1:7" ht="24" customHeight="1" x14ac:dyDescent="0.25">
      <c r="A136" s="93" t="s">
        <v>310</v>
      </c>
      <c r="B136" s="119"/>
      <c r="C136" s="119"/>
      <c r="D136" s="119"/>
      <c r="E136" s="119"/>
      <c r="F136" s="119"/>
      <c r="G136" s="35"/>
    </row>
    <row r="137" spans="1:7" ht="27" customHeight="1" x14ac:dyDescent="0.25">
      <c r="A137" s="95"/>
      <c r="B137" s="98" t="s">
        <v>22</v>
      </c>
      <c r="C137" s="98" t="s">
        <v>26</v>
      </c>
      <c r="D137" s="98" t="s">
        <v>222</v>
      </c>
      <c r="E137" s="98" t="s">
        <v>29</v>
      </c>
      <c r="F137" s="98" t="s">
        <v>31</v>
      </c>
      <c r="G137" s="99" t="s">
        <v>280</v>
      </c>
    </row>
    <row r="138" spans="1:7" x14ac:dyDescent="0.25">
      <c r="A138" s="151" t="s">
        <v>310</v>
      </c>
      <c r="B138" s="148"/>
      <c r="C138" s="148"/>
      <c r="D138" s="148"/>
      <c r="E138" s="148"/>
      <c r="F138" s="148"/>
      <c r="G138" s="148"/>
    </row>
    <row r="139" spans="1:7" x14ac:dyDescent="0.25">
      <c r="A139" s="117"/>
      <c r="B139" s="119"/>
      <c r="C139" s="119"/>
      <c r="D139" s="119"/>
      <c r="E139" s="119"/>
      <c r="F139" s="119"/>
      <c r="G139" s="35"/>
    </row>
    <row r="140" spans="1:7" x14ac:dyDescent="0.25">
      <c r="A140" s="93" t="s">
        <v>332</v>
      </c>
      <c r="B140" s="119"/>
      <c r="C140" s="119"/>
      <c r="D140" s="119"/>
      <c r="E140" s="119"/>
      <c r="F140" s="119"/>
      <c r="G140" s="35"/>
    </row>
    <row r="141" spans="1:7" x14ac:dyDescent="0.25">
      <c r="A141" s="95" t="s">
        <v>314</v>
      </c>
      <c r="B141" s="98" t="s">
        <v>22</v>
      </c>
      <c r="C141" s="98" t="s">
        <v>26</v>
      </c>
      <c r="D141" s="98" t="s">
        <v>222</v>
      </c>
      <c r="E141" s="98" t="s">
        <v>29</v>
      </c>
      <c r="F141" s="98" t="s">
        <v>31</v>
      </c>
      <c r="G141" s="99" t="s">
        <v>280</v>
      </c>
    </row>
    <row r="142" spans="1:7" x14ac:dyDescent="0.25">
      <c r="A142" s="124" t="s">
        <v>320</v>
      </c>
      <c r="B142" s="148"/>
      <c r="C142" s="148"/>
      <c r="D142" s="148"/>
      <c r="E142" s="152"/>
      <c r="F142" s="152"/>
      <c r="G142" s="150"/>
    </row>
    <row r="143" spans="1:7" x14ac:dyDescent="0.25">
      <c r="A143" s="112" t="s">
        <v>321</v>
      </c>
      <c r="B143" s="113">
        <v>53.7</v>
      </c>
      <c r="C143" s="113">
        <v>55.3</v>
      </c>
      <c r="D143" s="148"/>
      <c r="E143" s="113">
        <v>57</v>
      </c>
      <c r="F143" s="113">
        <v>58.7</v>
      </c>
      <c r="G143" s="96">
        <v>88.1</v>
      </c>
    </row>
    <row r="144" spans="1:7" x14ac:dyDescent="0.25">
      <c r="A144" s="112" t="s">
        <v>322</v>
      </c>
      <c r="B144" s="113">
        <v>100.4</v>
      </c>
      <c r="C144" s="113">
        <v>103.4</v>
      </c>
      <c r="D144" s="148"/>
      <c r="E144" s="113">
        <v>106.5</v>
      </c>
      <c r="F144" s="113">
        <v>109.7</v>
      </c>
      <c r="G144" s="96">
        <v>164.6</v>
      </c>
    </row>
    <row r="145" spans="1:15" x14ac:dyDescent="0.25">
      <c r="A145" s="124" t="s">
        <v>323</v>
      </c>
      <c r="B145" s="148"/>
      <c r="C145" s="148"/>
      <c r="D145" s="148"/>
      <c r="E145" s="153"/>
      <c r="F145" s="153"/>
      <c r="G145" s="154"/>
    </row>
    <row r="146" spans="1:15" x14ac:dyDescent="0.25">
      <c r="A146" s="112" t="s">
        <v>321</v>
      </c>
      <c r="B146" s="113">
        <v>55.3</v>
      </c>
      <c r="C146" s="113">
        <v>57</v>
      </c>
      <c r="D146" s="148"/>
      <c r="E146" s="113">
        <v>58.7</v>
      </c>
      <c r="F146" s="113">
        <v>60.5</v>
      </c>
      <c r="G146" s="96">
        <v>90.8</v>
      </c>
    </row>
    <row r="147" spans="1:15" x14ac:dyDescent="0.25">
      <c r="A147" s="112" t="s">
        <v>322</v>
      </c>
      <c r="B147" s="113">
        <v>103.7</v>
      </c>
      <c r="C147" s="113">
        <v>106.8</v>
      </c>
      <c r="D147" s="148"/>
      <c r="E147" s="113">
        <v>110</v>
      </c>
      <c r="F147" s="113">
        <v>113.3</v>
      </c>
      <c r="G147" s="96">
        <v>170</v>
      </c>
    </row>
    <row r="148" spans="1:15" x14ac:dyDescent="0.25">
      <c r="A148" s="124" t="s">
        <v>324</v>
      </c>
      <c r="B148" s="148"/>
      <c r="C148" s="148"/>
      <c r="D148" s="148"/>
      <c r="E148" s="152"/>
      <c r="F148" s="152"/>
      <c r="G148" s="154"/>
    </row>
    <row r="149" spans="1:15" x14ac:dyDescent="0.25">
      <c r="A149" s="112" t="s">
        <v>321</v>
      </c>
      <c r="B149" s="113">
        <v>55.3</v>
      </c>
      <c r="C149" s="113">
        <v>57</v>
      </c>
      <c r="D149" s="148"/>
      <c r="E149" s="113">
        <v>58.7</v>
      </c>
      <c r="F149" s="113">
        <v>60.5</v>
      </c>
      <c r="G149" s="96">
        <v>90.8</v>
      </c>
    </row>
    <row r="150" spans="1:15" x14ac:dyDescent="0.25">
      <c r="A150" s="122" t="s">
        <v>322</v>
      </c>
      <c r="B150" s="116">
        <v>103.7</v>
      </c>
      <c r="C150" s="116">
        <v>106.8</v>
      </c>
      <c r="D150" s="148"/>
      <c r="E150" s="116">
        <v>110</v>
      </c>
      <c r="F150" s="116">
        <v>113.3</v>
      </c>
      <c r="G150" s="97">
        <v>170</v>
      </c>
    </row>
    <row r="152" spans="1:15" x14ac:dyDescent="0.25">
      <c r="A152" s="2" t="s">
        <v>333</v>
      </c>
      <c r="B152" s="35"/>
      <c r="C152" s="35"/>
    </row>
    <row r="153" spans="1:15" x14ac:dyDescent="0.25">
      <c r="A153" s="275" t="s">
        <v>314</v>
      </c>
      <c r="B153" s="270" t="s">
        <v>22</v>
      </c>
      <c r="C153" s="270" t="s">
        <v>26</v>
      </c>
      <c r="D153" s="279" t="s">
        <v>222</v>
      </c>
      <c r="E153" s="270" t="s">
        <v>29</v>
      </c>
      <c r="F153" s="270" t="s">
        <v>31</v>
      </c>
      <c r="G153" s="249" t="s">
        <v>280</v>
      </c>
      <c r="I153" s="282" t="s">
        <v>22</v>
      </c>
      <c r="J153" s="283" t="s">
        <v>26</v>
      </c>
      <c r="K153" s="283" t="s">
        <v>29</v>
      </c>
      <c r="L153" s="283" t="s">
        <v>31</v>
      </c>
      <c r="N153" s="210"/>
      <c r="O153" s="210"/>
    </row>
    <row r="154" spans="1:15" x14ac:dyDescent="0.25">
      <c r="A154" s="276" t="s">
        <v>184</v>
      </c>
      <c r="B154" s="277">
        <f t="shared" ref="B154:B170" si="2">MROUND((I154*0.1),0.1)</f>
        <v>105.7</v>
      </c>
      <c r="C154" s="277">
        <f t="shared" ref="C154:C170" si="3">MROUND((J154*0.1),0.1)</f>
        <v>108.9</v>
      </c>
      <c r="D154" s="273"/>
      <c r="E154" s="277">
        <f>MROUND((K154*0.1),0.1)</f>
        <v>112.10000000000001</v>
      </c>
      <c r="F154" s="277">
        <f>MROUND((L154*0.1),0.1)</f>
        <v>115.5</v>
      </c>
      <c r="G154" s="273"/>
      <c r="H154"/>
      <c r="I154" s="280">
        <v>1056.8</v>
      </c>
      <c r="J154" s="281">
        <v>1088.5</v>
      </c>
      <c r="K154" s="280">
        <v>1121.2</v>
      </c>
      <c r="L154" s="280">
        <f>1154.8</f>
        <v>1154.8</v>
      </c>
      <c r="M154" s="1"/>
    </row>
    <row r="155" spans="1:15" x14ac:dyDescent="0.25">
      <c r="A155" s="278" t="s">
        <v>186</v>
      </c>
      <c r="B155" s="277">
        <f t="shared" si="2"/>
        <v>108.5</v>
      </c>
      <c r="C155" s="277">
        <f t="shared" si="3"/>
        <v>111.80000000000001</v>
      </c>
      <c r="D155" s="274"/>
      <c r="E155" s="277">
        <f t="shared" ref="E155:E170" si="4">MROUND((K155*0.1),0.1)</f>
        <v>115.2</v>
      </c>
      <c r="F155" s="277">
        <f t="shared" ref="F155:F170" si="5">MROUND((L155*0.1),0.1)</f>
        <v>118.60000000000001</v>
      </c>
      <c r="G155" s="274"/>
      <c r="H155"/>
      <c r="I155" s="280">
        <v>1085.4000000000001</v>
      </c>
      <c r="J155" s="281">
        <v>1118</v>
      </c>
      <c r="K155" s="280">
        <v>1151.5</v>
      </c>
      <c r="L155" s="280">
        <v>1186.0999999999999</v>
      </c>
      <c r="M155" s="1"/>
    </row>
    <row r="156" spans="1:15" x14ac:dyDescent="0.25">
      <c r="A156" s="278" t="s">
        <v>188</v>
      </c>
      <c r="B156" s="277">
        <f t="shared" si="2"/>
        <v>112.60000000000001</v>
      </c>
      <c r="C156" s="277">
        <f t="shared" si="3"/>
        <v>116</v>
      </c>
      <c r="D156" s="274"/>
      <c r="E156" s="277">
        <f t="shared" si="4"/>
        <v>119.5</v>
      </c>
      <c r="F156" s="277">
        <f t="shared" si="5"/>
        <v>123.10000000000001</v>
      </c>
      <c r="G156" s="274"/>
      <c r="H156"/>
      <c r="I156" s="280">
        <v>1126.3</v>
      </c>
      <c r="J156" s="281">
        <v>1160.0999999999999</v>
      </c>
      <c r="K156" s="280">
        <v>1194.9000000000001</v>
      </c>
      <c r="L156" s="280">
        <v>1230.8</v>
      </c>
      <c r="M156" s="1"/>
    </row>
    <row r="157" spans="1:15" x14ac:dyDescent="0.25">
      <c r="A157" s="278" t="s">
        <v>190</v>
      </c>
      <c r="B157" s="277">
        <f t="shared" si="2"/>
        <v>115.5</v>
      </c>
      <c r="C157" s="277">
        <f t="shared" si="3"/>
        <v>118.9</v>
      </c>
      <c r="D157" s="274"/>
      <c r="E157" s="277">
        <f t="shared" si="4"/>
        <v>122.5</v>
      </c>
      <c r="F157" s="277">
        <f t="shared" si="5"/>
        <v>126.2</v>
      </c>
      <c r="G157" s="274"/>
      <c r="H157"/>
      <c r="I157" s="280">
        <v>1154.5999999999999</v>
      </c>
      <c r="J157" s="281">
        <v>1189.2</v>
      </c>
      <c r="K157" s="280">
        <v>1224.9000000000001</v>
      </c>
      <c r="L157" s="280">
        <v>1261.7</v>
      </c>
      <c r="M157" s="1"/>
    </row>
    <row r="158" spans="1:15" x14ac:dyDescent="0.25">
      <c r="A158" s="278" t="s">
        <v>192</v>
      </c>
      <c r="B158" s="277">
        <f t="shared" si="2"/>
        <v>118.4</v>
      </c>
      <c r="C158" s="277">
        <f t="shared" si="3"/>
        <v>121.9</v>
      </c>
      <c r="D158" s="274"/>
      <c r="E158" s="277">
        <f t="shared" si="4"/>
        <v>125.60000000000001</v>
      </c>
      <c r="F158" s="277">
        <f t="shared" si="5"/>
        <v>129.30000000000001</v>
      </c>
      <c r="G158" s="274"/>
      <c r="H158"/>
      <c r="I158" s="280">
        <v>1183.5</v>
      </c>
      <c r="J158" s="281">
        <v>1219</v>
      </c>
      <c r="K158" s="280">
        <v>1255.5999999999999</v>
      </c>
      <c r="L158" s="280">
        <v>1293.3</v>
      </c>
      <c r="M158" s="1"/>
    </row>
    <row r="159" spans="1:15" x14ac:dyDescent="0.25">
      <c r="A159" s="278" t="s">
        <v>194</v>
      </c>
      <c r="B159" s="277">
        <f t="shared" si="2"/>
        <v>121.2</v>
      </c>
      <c r="C159" s="277">
        <f t="shared" si="3"/>
        <v>124.9</v>
      </c>
      <c r="D159" s="274"/>
      <c r="E159" s="277">
        <f t="shared" si="4"/>
        <v>128.6</v>
      </c>
      <c r="F159" s="277">
        <f t="shared" si="5"/>
        <v>132.5</v>
      </c>
      <c r="G159" s="274"/>
      <c r="H159"/>
      <c r="I159" s="280">
        <v>1212.2</v>
      </c>
      <c r="J159" s="281">
        <v>1248.5999999999999</v>
      </c>
      <c r="K159" s="280">
        <v>1286</v>
      </c>
      <c r="L159" s="280">
        <v>1324.6</v>
      </c>
      <c r="M159" s="1"/>
    </row>
    <row r="160" spans="1:15" x14ac:dyDescent="0.25">
      <c r="A160" s="278" t="s">
        <v>196</v>
      </c>
      <c r="B160" s="277">
        <f t="shared" si="2"/>
        <v>123.60000000000001</v>
      </c>
      <c r="C160" s="277">
        <f t="shared" si="3"/>
        <v>127.30000000000001</v>
      </c>
      <c r="D160" s="274"/>
      <c r="E160" s="277">
        <f t="shared" si="4"/>
        <v>131.1</v>
      </c>
      <c r="F160" s="277">
        <f t="shared" si="5"/>
        <v>135</v>
      </c>
      <c r="G160" s="274"/>
      <c r="I160" s="280">
        <v>1235.8</v>
      </c>
      <c r="J160" s="281">
        <v>1272.9000000000001</v>
      </c>
      <c r="K160" s="280">
        <v>1311.1</v>
      </c>
      <c r="L160" s="280">
        <v>1350.4</v>
      </c>
      <c r="M160" s="1"/>
    </row>
    <row r="161" spans="1:13" x14ac:dyDescent="0.25">
      <c r="A161" s="278" t="s">
        <v>198</v>
      </c>
      <c r="B161" s="277">
        <f t="shared" si="2"/>
        <v>125.9</v>
      </c>
      <c r="C161" s="277">
        <f t="shared" si="3"/>
        <v>129.70000000000002</v>
      </c>
      <c r="D161" s="274"/>
      <c r="E161" s="277">
        <f t="shared" si="4"/>
        <v>133.6</v>
      </c>
      <c r="F161" s="277">
        <f t="shared" si="5"/>
        <v>137.6</v>
      </c>
      <c r="G161" s="274"/>
      <c r="I161" s="280">
        <v>1259.4000000000001</v>
      </c>
      <c r="J161" s="281">
        <v>1297.2</v>
      </c>
      <c r="K161" s="280">
        <v>1336.1</v>
      </c>
      <c r="L161" s="280">
        <v>1376.2</v>
      </c>
      <c r="M161" s="1"/>
    </row>
    <row r="162" spans="1:13" x14ac:dyDescent="0.25">
      <c r="A162" s="278" t="s">
        <v>200</v>
      </c>
      <c r="B162" s="277">
        <f t="shared" si="2"/>
        <v>126.5</v>
      </c>
      <c r="C162" s="277">
        <f t="shared" si="3"/>
        <v>130.20000000000002</v>
      </c>
      <c r="D162" s="274"/>
      <c r="E162" s="277">
        <f t="shared" si="4"/>
        <v>134.20000000000002</v>
      </c>
      <c r="F162" s="277">
        <f t="shared" si="5"/>
        <v>138.20000000000002</v>
      </c>
      <c r="G162" s="274"/>
      <c r="I162" s="280">
        <v>1264.5</v>
      </c>
      <c r="J162" s="281">
        <v>1302.4000000000001</v>
      </c>
      <c r="K162" s="280">
        <v>1341.5</v>
      </c>
      <c r="L162" s="280">
        <v>1381.8</v>
      </c>
      <c r="M162" s="1"/>
    </row>
    <row r="163" spans="1:13" x14ac:dyDescent="0.25">
      <c r="A163" s="278" t="s">
        <v>202</v>
      </c>
      <c r="B163" s="277">
        <f t="shared" si="2"/>
        <v>130.1</v>
      </c>
      <c r="C163" s="277">
        <f t="shared" si="3"/>
        <v>134</v>
      </c>
      <c r="D163" s="274"/>
      <c r="E163" s="277">
        <f t="shared" si="4"/>
        <v>138</v>
      </c>
      <c r="F163" s="277">
        <f t="shared" si="5"/>
        <v>142.20000000000002</v>
      </c>
      <c r="G163" s="274"/>
      <c r="I163" s="280">
        <v>1301.0999999999999</v>
      </c>
      <c r="J163" s="281">
        <v>1340.1</v>
      </c>
      <c r="K163" s="280">
        <v>1380.3</v>
      </c>
      <c r="L163" s="280">
        <v>1421.7</v>
      </c>
      <c r="M163" s="1"/>
    </row>
    <row r="164" spans="1:13" x14ac:dyDescent="0.25">
      <c r="A164" s="278" t="s">
        <v>204</v>
      </c>
      <c r="B164" s="277">
        <f t="shared" si="2"/>
        <v>132.20000000000002</v>
      </c>
      <c r="C164" s="277">
        <f t="shared" si="3"/>
        <v>136.20000000000002</v>
      </c>
      <c r="D164" s="274"/>
      <c r="E164" s="277">
        <f t="shared" si="4"/>
        <v>140.30000000000001</v>
      </c>
      <c r="F164" s="277">
        <f t="shared" si="5"/>
        <v>144.5</v>
      </c>
      <c r="G164" s="274"/>
      <c r="I164" s="280">
        <v>1322.3</v>
      </c>
      <c r="J164" s="281">
        <v>1362</v>
      </c>
      <c r="K164" s="280">
        <v>1402.9</v>
      </c>
      <c r="L164" s="280">
        <v>1445</v>
      </c>
      <c r="M164" s="1"/>
    </row>
    <row r="165" spans="1:13" x14ac:dyDescent="0.25">
      <c r="A165" s="278" t="s">
        <v>206</v>
      </c>
      <c r="B165" s="277">
        <f t="shared" si="2"/>
        <v>135.1</v>
      </c>
      <c r="C165" s="277">
        <f t="shared" si="3"/>
        <v>139.1</v>
      </c>
      <c r="D165" s="274"/>
      <c r="E165" s="277">
        <f t="shared" si="4"/>
        <v>143.30000000000001</v>
      </c>
      <c r="F165" s="277">
        <f t="shared" si="5"/>
        <v>147.6</v>
      </c>
      <c r="G165" s="274"/>
      <c r="I165" s="280">
        <v>1350.9</v>
      </c>
      <c r="J165" s="281">
        <v>1391.4</v>
      </c>
      <c r="K165" s="280">
        <v>1433.1</v>
      </c>
      <c r="L165" s="280">
        <v>1476.1</v>
      </c>
      <c r="M165" s="1"/>
    </row>
    <row r="166" spans="1:13" x14ac:dyDescent="0.25">
      <c r="A166" s="278" t="s">
        <v>208</v>
      </c>
      <c r="B166" s="277">
        <f t="shared" si="2"/>
        <v>137.4</v>
      </c>
      <c r="C166" s="277">
        <f t="shared" si="3"/>
        <v>141.5</v>
      </c>
      <c r="D166" s="274"/>
      <c r="E166" s="277">
        <f t="shared" si="4"/>
        <v>145.80000000000001</v>
      </c>
      <c r="F166" s="277">
        <f t="shared" si="5"/>
        <v>150.20000000000002</v>
      </c>
      <c r="G166" s="274"/>
      <c r="I166" s="280">
        <v>1374.1</v>
      </c>
      <c r="J166" s="281">
        <v>1415.3</v>
      </c>
      <c r="K166" s="280">
        <v>1457.8</v>
      </c>
      <c r="L166" s="280">
        <v>1501.5</v>
      </c>
      <c r="M166" s="1"/>
    </row>
    <row r="167" spans="1:13" x14ac:dyDescent="0.25">
      <c r="A167" s="278" t="s">
        <v>210</v>
      </c>
      <c r="B167" s="277">
        <f t="shared" si="2"/>
        <v>141</v>
      </c>
      <c r="C167" s="277">
        <f t="shared" si="3"/>
        <v>145.20000000000002</v>
      </c>
      <c r="D167" s="274"/>
      <c r="E167" s="277">
        <f t="shared" si="4"/>
        <v>149.6</v>
      </c>
      <c r="F167" s="277">
        <f t="shared" si="5"/>
        <v>154</v>
      </c>
      <c r="G167" s="274"/>
      <c r="I167" s="280">
        <v>1409.6</v>
      </c>
      <c r="J167" s="281">
        <v>1451.9</v>
      </c>
      <c r="K167" s="280">
        <v>1495.5</v>
      </c>
      <c r="L167" s="284">
        <v>1540.4</v>
      </c>
      <c r="M167" s="1"/>
    </row>
    <row r="168" spans="1:13" x14ac:dyDescent="0.25">
      <c r="A168" s="278" t="s">
        <v>212</v>
      </c>
      <c r="B168" s="277">
        <f t="shared" si="2"/>
        <v>144</v>
      </c>
      <c r="C168" s="277">
        <f t="shared" si="3"/>
        <v>148.30000000000001</v>
      </c>
      <c r="D168" s="274"/>
      <c r="E168" s="277">
        <f t="shared" si="4"/>
        <v>152.70000000000002</v>
      </c>
      <c r="F168" s="277">
        <f t="shared" si="5"/>
        <v>157.30000000000001</v>
      </c>
      <c r="G168" s="274"/>
      <c r="I168" s="280">
        <v>1439.6</v>
      </c>
      <c r="J168" s="281">
        <v>1482.8</v>
      </c>
      <c r="K168" s="280">
        <v>1527.3</v>
      </c>
      <c r="L168" s="280">
        <v>1573.1</v>
      </c>
      <c r="M168" s="1"/>
    </row>
    <row r="169" spans="1:13" x14ac:dyDescent="0.25">
      <c r="A169" s="278" t="s">
        <v>214</v>
      </c>
      <c r="B169" s="277">
        <f t="shared" si="2"/>
        <v>147.1</v>
      </c>
      <c r="C169" s="277">
        <f t="shared" si="3"/>
        <v>151.5</v>
      </c>
      <c r="D169" s="274"/>
      <c r="E169" s="277">
        <f t="shared" si="4"/>
        <v>156</v>
      </c>
      <c r="F169" s="277">
        <f t="shared" si="5"/>
        <v>160.70000000000002</v>
      </c>
      <c r="G169" s="274"/>
      <c r="I169" s="280">
        <v>1470.6</v>
      </c>
      <c r="J169" s="281">
        <v>1514.7</v>
      </c>
      <c r="K169" s="280">
        <v>1560.1</v>
      </c>
      <c r="L169" s="280">
        <v>1606.9</v>
      </c>
      <c r="M169" s="1"/>
    </row>
    <row r="170" spans="1:13" x14ac:dyDescent="0.25">
      <c r="A170" s="278" t="s">
        <v>216</v>
      </c>
      <c r="B170" s="277">
        <f t="shared" si="2"/>
        <v>149.5</v>
      </c>
      <c r="C170" s="277">
        <f t="shared" si="3"/>
        <v>154</v>
      </c>
      <c r="D170" s="274"/>
      <c r="E170" s="277">
        <f t="shared" si="4"/>
        <v>158.60000000000002</v>
      </c>
      <c r="F170" s="277">
        <f t="shared" si="5"/>
        <v>163.30000000000001</v>
      </c>
      <c r="G170" s="274"/>
      <c r="I170" s="280">
        <v>1494.7</v>
      </c>
      <c r="J170" s="281">
        <v>1539.5</v>
      </c>
      <c r="K170" s="280">
        <v>1585.7</v>
      </c>
      <c r="L170" s="280">
        <v>1633.3</v>
      </c>
      <c r="M170" s="1"/>
    </row>
    <row r="173" spans="1:13" x14ac:dyDescent="0.25">
      <c r="A173" s="196"/>
      <c r="B173" s="56"/>
      <c r="C173" s="56"/>
      <c r="D173" s="56"/>
      <c r="E173" s="56"/>
      <c r="F173" s="56"/>
      <c r="G173" s="56"/>
    </row>
    <row r="174" spans="1:13" x14ac:dyDescent="0.25">
      <c r="B174" s="56"/>
      <c r="C174"/>
      <c r="D174" s="56"/>
      <c r="E174" s="56"/>
      <c r="F174" s="56"/>
      <c r="G174" s="56"/>
    </row>
    <row r="175" spans="1:13" x14ac:dyDescent="0.25">
      <c r="A175" s="196"/>
      <c r="B175" s="56"/>
      <c r="C175" s="56"/>
      <c r="D175" s="56"/>
      <c r="E175" s="56"/>
      <c r="F175" s="56"/>
      <c r="G175" s="56"/>
    </row>
    <row r="176" spans="1:13" x14ac:dyDescent="0.25">
      <c r="A176" s="196"/>
      <c r="B176" s="56"/>
      <c r="C176" s="56"/>
      <c r="D176" s="56"/>
      <c r="E176" s="56"/>
      <c r="F176" s="56"/>
      <c r="G176" s="56"/>
    </row>
    <row r="177" spans="1:7" x14ac:dyDescent="0.25">
      <c r="A177" s="196"/>
      <c r="B177" s="56"/>
      <c r="C177" s="56"/>
      <c r="D177" s="56"/>
      <c r="E177" s="56"/>
      <c r="F177" s="56"/>
      <c r="G177" s="56"/>
    </row>
  </sheetData>
  <sheetProtection sheet="1" objects="1" scenarios="1"/>
  <mergeCells count="2">
    <mergeCell ref="A92:G92"/>
    <mergeCell ref="A1:L1"/>
  </mergeCells>
  <pageMargins left="0.7" right="0.7" top="0.75" bottom="0.75" header="0.3" footer="0.3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3"/>
  <sheetViews>
    <sheetView zoomScale="70" zoomScaleNormal="70" workbookViewId="0">
      <pane ySplit="1" topLeftCell="A2" activePane="bottomLeft" state="frozen"/>
      <selection pane="bottomLeft" activeCell="E1" sqref="E1"/>
    </sheetView>
  </sheetViews>
  <sheetFormatPr defaultRowHeight="15" x14ac:dyDescent="0.25"/>
  <cols>
    <col min="1" max="1" width="77.7109375" customWidth="1"/>
    <col min="2" max="2" width="9.85546875" customWidth="1"/>
    <col min="3" max="4" width="22.5703125" customWidth="1"/>
    <col min="5" max="5" width="20.85546875" style="374" customWidth="1"/>
    <col min="6" max="6" width="24" customWidth="1"/>
    <col min="7" max="7" width="20.7109375" customWidth="1"/>
    <col min="8" max="8" width="24" customWidth="1"/>
    <col min="9" max="9" width="22" customWidth="1"/>
    <col min="10" max="10" width="0.140625" customWidth="1"/>
    <col min="11" max="11" width="42.28515625" bestFit="1" customWidth="1"/>
    <col min="12" max="12" width="18.140625" customWidth="1"/>
    <col min="13" max="13" width="25.140625" customWidth="1"/>
    <col min="14" max="14" width="22.85546875" customWidth="1"/>
    <col min="15" max="15" width="21.42578125" customWidth="1"/>
  </cols>
  <sheetData>
    <row r="1" spans="1:15" s="62" customFormat="1" ht="60" x14ac:dyDescent="0.25">
      <c r="A1" s="322" t="s">
        <v>19</v>
      </c>
      <c r="B1" s="316" t="s">
        <v>20</v>
      </c>
      <c r="C1" s="316" t="s">
        <v>22</v>
      </c>
      <c r="D1" s="352" t="s">
        <v>26</v>
      </c>
      <c r="E1" s="375" t="s">
        <v>334</v>
      </c>
      <c r="F1" s="359" t="s">
        <v>335</v>
      </c>
      <c r="G1" s="317" t="s">
        <v>336</v>
      </c>
      <c r="H1" s="317" t="s">
        <v>337</v>
      </c>
      <c r="I1" s="317" t="s">
        <v>338</v>
      </c>
      <c r="J1" s="317"/>
      <c r="K1" s="317" t="s">
        <v>225</v>
      </c>
      <c r="L1" s="327" t="s">
        <v>339</v>
      </c>
      <c r="M1" s="327" t="s">
        <v>34</v>
      </c>
      <c r="N1" s="63"/>
      <c r="O1" s="63"/>
    </row>
    <row r="2" spans="1:15" ht="35.25" customHeight="1" x14ac:dyDescent="0.25">
      <c r="A2" s="485" t="s">
        <v>340</v>
      </c>
      <c r="B2" s="486"/>
      <c r="C2" s="486"/>
      <c r="D2" s="487"/>
      <c r="E2" s="364"/>
      <c r="F2" s="348"/>
      <c r="G2" s="45"/>
      <c r="H2" s="45"/>
      <c r="I2" s="45"/>
      <c r="J2" s="45"/>
      <c r="K2" s="58"/>
      <c r="L2" s="58"/>
      <c r="M2" s="45"/>
      <c r="N2" s="1"/>
      <c r="O2" s="1"/>
    </row>
    <row r="3" spans="1:15" x14ac:dyDescent="0.25">
      <c r="A3" s="325" t="s">
        <v>341</v>
      </c>
      <c r="B3" s="271" t="s">
        <v>342</v>
      </c>
      <c r="C3" s="77">
        <v>1290.9000000000001</v>
      </c>
      <c r="D3" s="353">
        <v>1329.6</v>
      </c>
      <c r="E3" s="365" t="s">
        <v>343</v>
      </c>
      <c r="F3" s="315">
        <v>1329.6</v>
      </c>
      <c r="G3" s="328" t="s">
        <v>343</v>
      </c>
      <c r="H3" s="77">
        <v>1329.6</v>
      </c>
      <c r="I3" s="328" t="s">
        <v>343</v>
      </c>
      <c r="J3" s="11"/>
      <c r="K3" s="304"/>
      <c r="L3" s="329"/>
      <c r="M3" s="329"/>
      <c r="N3" s="1"/>
      <c r="O3" s="1"/>
    </row>
    <row r="4" spans="1:15" x14ac:dyDescent="0.25">
      <c r="A4" s="326" t="s">
        <v>344</v>
      </c>
      <c r="B4" s="272" t="s">
        <v>345</v>
      </c>
      <c r="C4" s="77">
        <v>1408.4</v>
      </c>
      <c r="D4" s="353">
        <v>1450.7</v>
      </c>
      <c r="E4" s="365" t="s">
        <v>343</v>
      </c>
      <c r="F4" s="315">
        <v>1450.7</v>
      </c>
      <c r="G4" s="328" t="s">
        <v>343</v>
      </c>
      <c r="H4" s="77">
        <v>1450.7</v>
      </c>
      <c r="I4" s="328" t="s">
        <v>343</v>
      </c>
      <c r="J4" s="11"/>
      <c r="K4" s="304"/>
      <c r="L4" s="329"/>
      <c r="M4" s="329"/>
      <c r="N4" s="1"/>
      <c r="O4" s="1"/>
    </row>
    <row r="5" spans="1:15" x14ac:dyDescent="0.25">
      <c r="A5" s="326" t="s">
        <v>346</v>
      </c>
      <c r="B5" s="272" t="s">
        <v>347</v>
      </c>
      <c r="C5" s="77">
        <v>1532.1</v>
      </c>
      <c r="D5" s="353">
        <v>1578.1</v>
      </c>
      <c r="E5" s="365" t="s">
        <v>343</v>
      </c>
      <c r="F5" s="315">
        <v>1578.1</v>
      </c>
      <c r="G5" s="328" t="s">
        <v>343</v>
      </c>
      <c r="H5" s="77">
        <v>1578.1</v>
      </c>
      <c r="I5" s="328" t="s">
        <v>343</v>
      </c>
      <c r="J5" s="11"/>
      <c r="K5" s="304"/>
      <c r="L5" s="329"/>
      <c r="M5" s="329"/>
      <c r="N5" s="1"/>
      <c r="O5" s="1"/>
    </row>
    <row r="6" spans="1:15" ht="15.75" thickBot="1" x14ac:dyDescent="0.3">
      <c r="A6" s="45" t="s">
        <v>348</v>
      </c>
      <c r="B6" s="168"/>
      <c r="C6" s="168"/>
      <c r="D6" s="354"/>
      <c r="E6" s="366"/>
      <c r="F6" s="360"/>
      <c r="G6" s="168"/>
      <c r="H6" s="168"/>
      <c r="I6" s="293"/>
      <c r="J6" s="168"/>
      <c r="K6" s="168"/>
      <c r="L6" s="168"/>
      <c r="M6" s="168"/>
      <c r="N6" s="1"/>
      <c r="O6" s="1"/>
    </row>
    <row r="7" spans="1:15" ht="15" customHeight="1" thickBot="1" x14ac:dyDescent="0.3">
      <c r="A7" s="339" t="s">
        <v>349</v>
      </c>
      <c r="B7" s="316" t="s">
        <v>350</v>
      </c>
      <c r="C7" s="85">
        <v>1139.5999999999999</v>
      </c>
      <c r="D7" s="355">
        <v>1173.8</v>
      </c>
      <c r="E7" s="367">
        <v>1240.4000000000001</v>
      </c>
      <c r="F7" s="323">
        <v>1277.5999999999999</v>
      </c>
      <c r="G7" s="323">
        <v>1315.9</v>
      </c>
      <c r="H7" s="323">
        <v>1355.4</v>
      </c>
      <c r="I7" s="324">
        <v>1391.3</v>
      </c>
      <c r="J7" s="11"/>
      <c r="K7" s="14" t="str">
        <f>'Award Table'!A2</f>
        <v>Support Services Level 2</v>
      </c>
      <c r="L7" s="331">
        <f>'Award Table'!B2</f>
        <v>1065.2</v>
      </c>
      <c r="M7" s="33">
        <v>175.20000000000005</v>
      </c>
      <c r="N7" s="1"/>
      <c r="O7" s="1"/>
    </row>
    <row r="8" spans="1:15" ht="15" customHeight="1" thickBot="1" x14ac:dyDescent="0.3">
      <c r="A8" s="341" t="s">
        <v>351</v>
      </c>
      <c r="B8" s="316" t="s">
        <v>352</v>
      </c>
      <c r="C8" s="85">
        <v>1398.2</v>
      </c>
      <c r="D8" s="355">
        <v>1440.1</v>
      </c>
      <c r="E8" s="367">
        <v>1521.8</v>
      </c>
      <c r="F8" s="323">
        <v>1567.4</v>
      </c>
      <c r="G8" s="323">
        <v>1614.4</v>
      </c>
      <c r="H8" s="323">
        <v>1662.9</v>
      </c>
      <c r="I8" s="324">
        <v>1706.9</v>
      </c>
      <c r="J8" s="11"/>
      <c r="K8" s="14" t="s">
        <v>353</v>
      </c>
      <c r="L8" s="173">
        <v>1308.9000000000001</v>
      </c>
      <c r="M8" s="33">
        <v>212.89999999999986</v>
      </c>
      <c r="N8" s="1"/>
      <c r="O8" s="1"/>
    </row>
    <row r="9" spans="1:15" ht="15.75" thickBot="1" x14ac:dyDescent="0.3">
      <c r="A9" s="341" t="s">
        <v>354</v>
      </c>
      <c r="B9" s="316" t="s">
        <v>355</v>
      </c>
      <c r="C9" s="85">
        <v>1469.2</v>
      </c>
      <c r="D9" s="355">
        <v>1513.3</v>
      </c>
      <c r="E9" s="367">
        <v>1599.1</v>
      </c>
      <c r="F9" s="323">
        <v>1647.1</v>
      </c>
      <c r="G9" s="323">
        <v>1696.5</v>
      </c>
      <c r="H9" s="323">
        <v>1747.4</v>
      </c>
      <c r="I9" s="324">
        <v>1793.7</v>
      </c>
      <c r="J9" s="11"/>
      <c r="K9" s="14" t="s">
        <v>356</v>
      </c>
      <c r="L9" s="173">
        <v>1409</v>
      </c>
      <c r="M9" s="33">
        <v>190.09999999999991</v>
      </c>
      <c r="N9" s="1"/>
      <c r="O9" s="1"/>
    </row>
    <row r="10" spans="1:15" ht="15.75" thickBot="1" x14ac:dyDescent="0.3">
      <c r="A10" s="341" t="s">
        <v>357</v>
      </c>
      <c r="B10" s="316" t="s">
        <v>358</v>
      </c>
      <c r="C10" s="85">
        <v>1559.1</v>
      </c>
      <c r="D10" s="355">
        <v>1605.9</v>
      </c>
      <c r="E10" s="367">
        <v>1697</v>
      </c>
      <c r="F10" s="323">
        <v>1747.9</v>
      </c>
      <c r="G10" s="323">
        <v>1800.3</v>
      </c>
      <c r="H10" s="323">
        <v>1854.3</v>
      </c>
      <c r="I10" s="324">
        <v>1903.4</v>
      </c>
      <c r="J10" s="11"/>
      <c r="K10" s="14" t="s">
        <v>359</v>
      </c>
      <c r="L10" s="173">
        <v>1409</v>
      </c>
      <c r="M10" s="33">
        <v>288</v>
      </c>
      <c r="N10" s="1"/>
      <c r="O10" s="1"/>
    </row>
    <row r="11" spans="1:15" ht="15.75" thickBot="1" x14ac:dyDescent="0.3">
      <c r="A11" s="341" t="s">
        <v>360</v>
      </c>
      <c r="B11" s="316" t="s">
        <v>361</v>
      </c>
      <c r="C11" s="85">
        <v>1627</v>
      </c>
      <c r="D11" s="355">
        <v>1675.8</v>
      </c>
      <c r="E11" s="367">
        <v>1770.8</v>
      </c>
      <c r="F11" s="323">
        <v>1823.9</v>
      </c>
      <c r="G11" s="323">
        <v>1878.7</v>
      </c>
      <c r="H11" s="323">
        <v>1935</v>
      </c>
      <c r="I11" s="324">
        <v>1986.3</v>
      </c>
      <c r="J11" s="11"/>
      <c r="K11" s="14" t="s">
        <v>362</v>
      </c>
      <c r="L11" s="173">
        <v>1565.3</v>
      </c>
      <c r="M11" s="33">
        <v>205.5</v>
      </c>
      <c r="N11" s="1"/>
      <c r="O11" s="1"/>
    </row>
    <row r="12" spans="1:15" ht="15.75" thickBot="1" x14ac:dyDescent="0.3">
      <c r="A12" s="341" t="s">
        <v>363</v>
      </c>
      <c r="B12" s="316" t="s">
        <v>364</v>
      </c>
      <c r="C12" s="85">
        <v>1700.9</v>
      </c>
      <c r="D12" s="355">
        <v>1751.9</v>
      </c>
      <c r="E12" s="367">
        <v>1851.2</v>
      </c>
      <c r="F12" s="323">
        <v>1906.8</v>
      </c>
      <c r="G12" s="323">
        <v>1964</v>
      </c>
      <c r="H12" s="323">
        <v>2022.9</v>
      </c>
      <c r="I12" s="324">
        <v>2076.5</v>
      </c>
      <c r="J12" s="11"/>
      <c r="K12" s="14" t="s">
        <v>365</v>
      </c>
      <c r="L12" s="173">
        <v>1565.3</v>
      </c>
      <c r="M12" s="33">
        <v>285.90000000000009</v>
      </c>
      <c r="N12" s="1"/>
      <c r="O12" s="1"/>
    </row>
    <row r="13" spans="1:15" ht="15.75" thickBot="1" x14ac:dyDescent="0.3">
      <c r="A13" s="341" t="s">
        <v>366</v>
      </c>
      <c r="B13" s="316" t="s">
        <v>367</v>
      </c>
      <c r="C13" s="85">
        <v>1787.4</v>
      </c>
      <c r="D13" s="355">
        <v>1841</v>
      </c>
      <c r="E13" s="367">
        <v>1945.4</v>
      </c>
      <c r="F13" s="323">
        <v>2003.7</v>
      </c>
      <c r="G13" s="323">
        <v>2063.9</v>
      </c>
      <c r="H13" s="323">
        <v>2125.8000000000002</v>
      </c>
      <c r="I13" s="324">
        <v>2182.1</v>
      </c>
      <c r="J13" s="11"/>
      <c r="K13" s="174" t="s">
        <v>368</v>
      </c>
      <c r="L13" s="318">
        <v>1945.4</v>
      </c>
      <c r="M13" s="319">
        <v>0</v>
      </c>
      <c r="N13" s="1"/>
      <c r="O13" s="1"/>
    </row>
    <row r="14" spans="1:15" ht="15.75" thickBot="1" x14ac:dyDescent="0.3">
      <c r="A14" s="341" t="s">
        <v>369</v>
      </c>
      <c r="B14" s="316" t="s">
        <v>370</v>
      </c>
      <c r="C14" s="85">
        <v>1869.4</v>
      </c>
      <c r="D14" s="355">
        <v>1925.5</v>
      </c>
      <c r="E14" s="367">
        <v>2034.7</v>
      </c>
      <c r="F14" s="323">
        <v>2095.6999999999998</v>
      </c>
      <c r="G14" s="323">
        <v>2158.6</v>
      </c>
      <c r="H14" s="323">
        <v>2223.3000000000002</v>
      </c>
      <c r="I14" s="324">
        <v>2282.3000000000002</v>
      </c>
      <c r="J14" s="11"/>
      <c r="K14" s="174" t="s">
        <v>368</v>
      </c>
      <c r="L14" s="318">
        <v>1945.4</v>
      </c>
      <c r="M14" s="319">
        <v>89.3</v>
      </c>
      <c r="N14" s="1"/>
      <c r="O14" s="1"/>
    </row>
    <row r="15" spans="1:15" ht="15.75" thickBot="1" x14ac:dyDescent="0.3">
      <c r="A15" s="341" t="s">
        <v>371</v>
      </c>
      <c r="B15" s="316" t="s">
        <v>372</v>
      </c>
      <c r="C15" s="85">
        <v>1984.2</v>
      </c>
      <c r="D15" s="355">
        <v>2043.7</v>
      </c>
      <c r="E15" s="367">
        <v>2159.6</v>
      </c>
      <c r="F15" s="323">
        <v>2224.4</v>
      </c>
      <c r="G15" s="323">
        <v>2291.1</v>
      </c>
      <c r="H15" s="323">
        <v>2359.8000000000002</v>
      </c>
      <c r="I15" s="324">
        <v>2422.4</v>
      </c>
      <c r="J15" s="11"/>
      <c r="K15" s="174" t="s">
        <v>368</v>
      </c>
      <c r="L15" s="318">
        <v>1945.4</v>
      </c>
      <c r="M15" s="33">
        <v>214.19999999999982</v>
      </c>
      <c r="N15" s="1"/>
      <c r="O15" s="1"/>
    </row>
    <row r="16" spans="1:15" ht="15.75" thickBot="1" x14ac:dyDescent="0.3">
      <c r="A16" s="335" t="s">
        <v>373</v>
      </c>
      <c r="B16" s="316" t="s">
        <v>374</v>
      </c>
      <c r="C16" s="85">
        <v>2054.5</v>
      </c>
      <c r="D16" s="355">
        <v>2116.1</v>
      </c>
      <c r="E16" s="367">
        <v>2236.1</v>
      </c>
      <c r="F16" s="323">
        <v>2303.1999999999998</v>
      </c>
      <c r="G16" s="323">
        <v>2372.3000000000002</v>
      </c>
      <c r="H16" s="323">
        <v>2443.4</v>
      </c>
      <c r="I16" s="324">
        <v>2508.1999999999998</v>
      </c>
      <c r="J16" s="11"/>
      <c r="K16" s="174" t="s">
        <v>368</v>
      </c>
      <c r="L16" s="318">
        <v>1945.4</v>
      </c>
      <c r="M16" s="33">
        <v>290.69999999999982</v>
      </c>
      <c r="N16" s="1"/>
      <c r="O16" s="1"/>
    </row>
    <row r="17" spans="1:15" ht="15.75" thickBot="1" x14ac:dyDescent="0.3">
      <c r="A17" s="335" t="s">
        <v>375</v>
      </c>
      <c r="B17" s="316" t="s">
        <v>376</v>
      </c>
      <c r="C17" s="85">
        <v>2062.6999999999998</v>
      </c>
      <c r="D17" s="355">
        <v>2124.6</v>
      </c>
      <c r="E17" s="367">
        <v>2245.1</v>
      </c>
      <c r="F17" s="323">
        <v>2312.4</v>
      </c>
      <c r="G17" s="323">
        <v>2381.8000000000002</v>
      </c>
      <c r="H17" s="323">
        <v>2453.1999999999998</v>
      </c>
      <c r="I17" s="324">
        <v>2518.3000000000002</v>
      </c>
      <c r="J17" s="11"/>
      <c r="K17" s="174" t="s">
        <v>377</v>
      </c>
      <c r="L17" s="175">
        <v>1983.2</v>
      </c>
      <c r="M17" s="33">
        <v>261.89999999999986</v>
      </c>
      <c r="N17" s="320"/>
      <c r="O17" s="1"/>
    </row>
    <row r="18" spans="1:15" ht="15.75" thickBot="1" x14ac:dyDescent="0.3">
      <c r="A18" s="335" t="s">
        <v>378</v>
      </c>
      <c r="B18" s="316" t="s">
        <v>379</v>
      </c>
      <c r="C18" s="85">
        <v>2135.1999999999998</v>
      </c>
      <c r="D18" s="355">
        <v>2199.3000000000002</v>
      </c>
      <c r="E18" s="367">
        <v>2324</v>
      </c>
      <c r="F18" s="323">
        <v>2393.6999999999998</v>
      </c>
      <c r="G18" s="323">
        <v>2465.5</v>
      </c>
      <c r="H18" s="323">
        <v>2539.5</v>
      </c>
      <c r="I18" s="324">
        <v>2606.8000000000002</v>
      </c>
      <c r="J18" s="11"/>
      <c r="K18" s="174" t="s">
        <v>377</v>
      </c>
      <c r="L18" s="175">
        <v>1983.2</v>
      </c>
      <c r="M18" s="33">
        <v>340.79999999999995</v>
      </c>
      <c r="N18" s="1"/>
      <c r="O18" s="1"/>
    </row>
    <row r="19" spans="1:15" ht="15.75" thickBot="1" x14ac:dyDescent="0.3">
      <c r="A19" s="335" t="s">
        <v>380</v>
      </c>
      <c r="B19" s="316" t="s">
        <v>381</v>
      </c>
      <c r="C19" s="85">
        <v>2192.3000000000002</v>
      </c>
      <c r="D19" s="355">
        <v>2258.1</v>
      </c>
      <c r="E19" s="367">
        <v>2386.1</v>
      </c>
      <c r="F19" s="323">
        <v>2457.6999999999998</v>
      </c>
      <c r="G19" s="323">
        <v>2531.4</v>
      </c>
      <c r="H19" s="323">
        <v>2607.4</v>
      </c>
      <c r="I19" s="324">
        <v>2676.5</v>
      </c>
      <c r="J19" s="11"/>
      <c r="K19" s="174" t="s">
        <v>377</v>
      </c>
      <c r="L19" s="175">
        <v>1983.2</v>
      </c>
      <c r="M19" s="33">
        <v>402.89999999999986</v>
      </c>
      <c r="N19" s="1"/>
      <c r="O19" s="1"/>
    </row>
    <row r="20" spans="1:15" ht="15.75" thickBot="1" x14ac:dyDescent="0.3">
      <c r="A20" s="335" t="s">
        <v>382</v>
      </c>
      <c r="B20" s="316" t="s">
        <v>383</v>
      </c>
      <c r="C20" s="85">
        <v>2356.6999999999998</v>
      </c>
      <c r="D20" s="355">
        <v>2427.4009999999998</v>
      </c>
      <c r="E20" s="367">
        <v>2565</v>
      </c>
      <c r="F20" s="323">
        <v>2642</v>
      </c>
      <c r="G20" s="323">
        <v>2721.2</v>
      </c>
      <c r="H20" s="323">
        <v>2802.9</v>
      </c>
      <c r="I20" s="324">
        <v>2877.2</v>
      </c>
      <c r="J20" s="11"/>
      <c r="K20" s="174" t="s">
        <v>377</v>
      </c>
      <c r="L20" s="175">
        <f>'Award Table'!B38</f>
        <v>1983.2</v>
      </c>
      <c r="M20" s="33">
        <v>581.79999999999995</v>
      </c>
      <c r="N20" s="1"/>
      <c r="O20" s="1"/>
    </row>
    <row r="21" spans="1:15" ht="15.75" thickBot="1" x14ac:dyDescent="0.3">
      <c r="A21" s="341" t="s">
        <v>384</v>
      </c>
      <c r="B21" s="316" t="s">
        <v>385</v>
      </c>
      <c r="C21" s="85">
        <v>2497.3000000000002</v>
      </c>
      <c r="D21" s="355">
        <v>2572.1999999999998</v>
      </c>
      <c r="E21" s="367">
        <v>2718</v>
      </c>
      <c r="F21" s="323">
        <v>2799.6</v>
      </c>
      <c r="G21" s="323">
        <v>2883.6</v>
      </c>
      <c r="H21" s="323">
        <v>2970.1</v>
      </c>
      <c r="I21" s="324">
        <v>3048.8</v>
      </c>
      <c r="J21" s="11"/>
      <c r="K21" s="176" t="s">
        <v>386</v>
      </c>
      <c r="L21" s="177">
        <v>2499.1</v>
      </c>
      <c r="M21" s="33">
        <v>218.90000000000009</v>
      </c>
      <c r="N21" s="1"/>
      <c r="O21" s="1"/>
    </row>
    <row r="22" spans="1:15" ht="15.75" thickBot="1" x14ac:dyDescent="0.3">
      <c r="A22" s="341" t="s">
        <v>387</v>
      </c>
      <c r="B22" s="316" t="s">
        <v>388</v>
      </c>
      <c r="C22" s="85">
        <v>2581.5</v>
      </c>
      <c r="D22" s="355">
        <v>2658.9</v>
      </c>
      <c r="E22" s="367">
        <v>2809.7</v>
      </c>
      <c r="F22" s="323">
        <v>2893.9</v>
      </c>
      <c r="G22" s="323">
        <v>2980.8</v>
      </c>
      <c r="H22" s="323">
        <v>3070.2</v>
      </c>
      <c r="I22" s="324">
        <v>3151.6</v>
      </c>
      <c r="J22" s="11"/>
      <c r="K22" s="176" t="s">
        <v>386</v>
      </c>
      <c r="L22" s="177">
        <v>2499.1</v>
      </c>
      <c r="M22" s="33">
        <v>310.59999999999991</v>
      </c>
      <c r="N22" s="1"/>
      <c r="O22" s="1"/>
    </row>
    <row r="23" spans="1:15" ht="15.75" thickBot="1" x14ac:dyDescent="0.3">
      <c r="A23" s="341" t="s">
        <v>389</v>
      </c>
      <c r="B23" s="316" t="s">
        <v>390</v>
      </c>
      <c r="C23" s="85">
        <v>2666.4</v>
      </c>
      <c r="D23" s="355">
        <v>2746.4</v>
      </c>
      <c r="E23" s="367">
        <v>2902.1</v>
      </c>
      <c r="F23" s="323">
        <v>2989.2</v>
      </c>
      <c r="G23" s="323">
        <v>3078.9</v>
      </c>
      <c r="H23" s="323">
        <v>3171.2</v>
      </c>
      <c r="I23" s="324">
        <v>3255.3</v>
      </c>
      <c r="J23" s="11"/>
      <c r="K23" s="176" t="s">
        <v>386</v>
      </c>
      <c r="L23" s="177">
        <v>2499.1</v>
      </c>
      <c r="M23" s="33">
        <v>403</v>
      </c>
      <c r="N23" s="1"/>
      <c r="O23" s="1"/>
    </row>
    <row r="24" spans="1:15" ht="15.75" thickBot="1" x14ac:dyDescent="0.3">
      <c r="A24" s="341" t="s">
        <v>391</v>
      </c>
      <c r="B24" s="316" t="s">
        <v>392</v>
      </c>
      <c r="C24" s="85">
        <v>2751.9</v>
      </c>
      <c r="D24" s="355">
        <v>2834.5</v>
      </c>
      <c r="E24" s="367">
        <v>2995.2</v>
      </c>
      <c r="F24" s="323">
        <v>3085.1</v>
      </c>
      <c r="G24" s="323">
        <v>3177.6</v>
      </c>
      <c r="H24" s="323">
        <v>3273</v>
      </c>
      <c r="I24" s="324">
        <v>3359.7</v>
      </c>
      <c r="J24" s="11"/>
      <c r="K24" s="176" t="s">
        <v>386</v>
      </c>
      <c r="L24" s="177">
        <v>2499.1</v>
      </c>
      <c r="M24" s="33">
        <v>496.09999999999991</v>
      </c>
      <c r="N24" s="1"/>
      <c r="O24" s="1"/>
    </row>
    <row r="25" spans="1:15" ht="15.75" thickBot="1" x14ac:dyDescent="0.3">
      <c r="A25" s="341" t="s">
        <v>393</v>
      </c>
      <c r="B25" s="316" t="s">
        <v>394</v>
      </c>
      <c r="C25" s="85">
        <v>2751.9</v>
      </c>
      <c r="D25" s="355">
        <v>2834.5</v>
      </c>
      <c r="E25" s="367">
        <v>2995.2</v>
      </c>
      <c r="F25" s="323">
        <v>3085.1</v>
      </c>
      <c r="G25" s="323">
        <v>3177.6</v>
      </c>
      <c r="H25" s="323">
        <v>3273</v>
      </c>
      <c r="I25" s="324">
        <v>3359.7</v>
      </c>
      <c r="J25" s="11"/>
      <c r="K25" s="176" t="s">
        <v>386</v>
      </c>
      <c r="L25" s="177">
        <v>2499.1</v>
      </c>
      <c r="M25" s="33">
        <v>496.09999999999991</v>
      </c>
      <c r="N25" s="1"/>
      <c r="O25" s="1"/>
    </row>
    <row r="26" spans="1:15" ht="15.75" thickBot="1" x14ac:dyDescent="0.3">
      <c r="A26" s="341" t="s">
        <v>395</v>
      </c>
      <c r="B26" s="316" t="s">
        <v>396</v>
      </c>
      <c r="C26" s="85">
        <v>3104.8</v>
      </c>
      <c r="D26" s="355">
        <v>3197.9</v>
      </c>
      <c r="E26" s="367">
        <v>3197.9</v>
      </c>
      <c r="F26" s="323">
        <v>3293.8</v>
      </c>
      <c r="G26" s="323">
        <v>3392.7</v>
      </c>
      <c r="H26" s="323">
        <v>3494.4</v>
      </c>
      <c r="I26" s="324">
        <v>3587</v>
      </c>
      <c r="J26" s="11"/>
      <c r="K26" s="174" t="s">
        <v>386</v>
      </c>
      <c r="L26" s="175">
        <v>2499.1</v>
      </c>
      <c r="M26" s="33">
        <v>698.80000000000018</v>
      </c>
      <c r="N26" s="1"/>
      <c r="O26" s="1"/>
    </row>
    <row r="27" spans="1:15" ht="15.75" thickBot="1" x14ac:dyDescent="0.3">
      <c r="A27" s="341" t="s">
        <v>397</v>
      </c>
      <c r="B27" s="316" t="s">
        <v>398</v>
      </c>
      <c r="C27" s="85">
        <v>3371.5</v>
      </c>
      <c r="D27" s="355">
        <v>3472.6</v>
      </c>
      <c r="E27" s="367">
        <v>3472.6</v>
      </c>
      <c r="F27" s="323">
        <v>3576.8</v>
      </c>
      <c r="G27" s="323">
        <v>3684.1</v>
      </c>
      <c r="H27" s="323">
        <v>3794.6</v>
      </c>
      <c r="I27" s="324">
        <v>3895.2</v>
      </c>
      <c r="J27" s="11"/>
      <c r="K27" s="174" t="s">
        <v>386</v>
      </c>
      <c r="L27" s="175">
        <v>2499.1</v>
      </c>
      <c r="M27" s="33">
        <v>973.5</v>
      </c>
      <c r="N27" s="1"/>
      <c r="O27" s="1"/>
    </row>
    <row r="28" spans="1:15" ht="15.75" thickBot="1" x14ac:dyDescent="0.3">
      <c r="A28" s="341" t="s">
        <v>399</v>
      </c>
      <c r="B28" s="316" t="s">
        <v>400</v>
      </c>
      <c r="C28" s="85">
        <v>3770.1</v>
      </c>
      <c r="D28" s="355">
        <v>3883.2</v>
      </c>
      <c r="E28" s="367">
        <v>3883.2</v>
      </c>
      <c r="F28" s="323">
        <v>3999.7</v>
      </c>
      <c r="G28" s="323">
        <v>4119.7</v>
      </c>
      <c r="H28" s="323">
        <v>4243.3</v>
      </c>
      <c r="I28" s="324">
        <v>4355.7</v>
      </c>
      <c r="J28" s="11"/>
      <c r="K28" s="174" t="s">
        <v>386</v>
      </c>
      <c r="L28" s="175">
        <v>2499.1</v>
      </c>
      <c r="M28" s="33">
        <v>1384.1</v>
      </c>
      <c r="N28" s="1"/>
      <c r="O28" s="1"/>
    </row>
    <row r="29" spans="1:15" s="62" customFormat="1" ht="60" x14ac:dyDescent="0.25">
      <c r="A29" s="322" t="s">
        <v>19</v>
      </c>
      <c r="B29" s="316" t="s">
        <v>20</v>
      </c>
      <c r="C29" s="316" t="s">
        <v>22</v>
      </c>
      <c r="D29" s="352" t="s">
        <v>26</v>
      </c>
      <c r="E29" s="368" t="s">
        <v>334</v>
      </c>
      <c r="F29" s="359" t="s">
        <v>335</v>
      </c>
      <c r="G29" s="317" t="s">
        <v>336</v>
      </c>
      <c r="H29" s="317" t="s">
        <v>337</v>
      </c>
      <c r="I29" s="317" t="s">
        <v>338</v>
      </c>
      <c r="J29" s="317"/>
      <c r="K29" s="317" t="s">
        <v>225</v>
      </c>
      <c r="L29" s="327" t="s">
        <v>339</v>
      </c>
      <c r="M29" s="327" t="s">
        <v>34</v>
      </c>
      <c r="N29" s="63"/>
      <c r="O29" s="63"/>
    </row>
    <row r="30" spans="1:15" ht="15.75" thickBot="1" x14ac:dyDescent="0.3">
      <c r="A30" s="45" t="s">
        <v>401</v>
      </c>
      <c r="B30" s="168"/>
      <c r="C30" s="137"/>
      <c r="D30" s="164"/>
      <c r="E30" s="369"/>
      <c r="F30" s="361"/>
      <c r="G30" s="137"/>
      <c r="H30" s="137"/>
      <c r="I30" s="294"/>
      <c r="J30" s="12"/>
      <c r="K30" s="45"/>
      <c r="L30" s="58"/>
      <c r="M30" s="58"/>
      <c r="N30" s="1"/>
      <c r="O30" s="1"/>
    </row>
    <row r="31" spans="1:15" ht="15.75" thickBot="1" x14ac:dyDescent="0.3">
      <c r="A31" s="181" t="s">
        <v>402</v>
      </c>
      <c r="B31" s="15" t="s">
        <v>403</v>
      </c>
      <c r="C31" s="85">
        <v>1139.5999999999999</v>
      </c>
      <c r="D31" s="355">
        <v>1173.8</v>
      </c>
      <c r="E31" s="367">
        <v>1240.4000000000001</v>
      </c>
      <c r="F31" s="323">
        <v>1277.5999999999999</v>
      </c>
      <c r="G31" s="323">
        <v>1315.9</v>
      </c>
      <c r="H31" s="323">
        <v>1355.4</v>
      </c>
      <c r="I31" s="324">
        <v>1391.3</v>
      </c>
      <c r="J31" s="11"/>
      <c r="K31" s="14" t="s">
        <v>404</v>
      </c>
      <c r="L31" s="175">
        <f>'Award Table'!B2</f>
        <v>1065.2</v>
      </c>
      <c r="M31" s="33">
        <v>108.59999999999991</v>
      </c>
      <c r="N31" s="1"/>
      <c r="O31" s="1"/>
    </row>
    <row r="32" spans="1:15" ht="15.75" thickBot="1" x14ac:dyDescent="0.3">
      <c r="A32" s="341" t="s">
        <v>351</v>
      </c>
      <c r="B32" s="191" t="s">
        <v>405</v>
      </c>
      <c r="C32" s="85">
        <v>1398.2</v>
      </c>
      <c r="D32" s="355">
        <v>1440.1</v>
      </c>
      <c r="E32" s="367">
        <v>1521.8</v>
      </c>
      <c r="F32" s="323">
        <v>1567.4</v>
      </c>
      <c r="G32" s="323">
        <v>1614.4</v>
      </c>
      <c r="H32" s="323">
        <v>1662.9</v>
      </c>
      <c r="I32" s="324">
        <v>1706.9</v>
      </c>
      <c r="J32" s="11"/>
      <c r="K32" s="14" t="s">
        <v>406</v>
      </c>
      <c r="L32" s="173">
        <v>1308.9000000000001</v>
      </c>
      <c r="M32" s="33">
        <v>131.19999999999982</v>
      </c>
      <c r="N32" s="1"/>
      <c r="O32" s="1"/>
    </row>
    <row r="33" spans="1:15" ht="15.75" thickBot="1" x14ac:dyDescent="0.3">
      <c r="A33" s="341" t="s">
        <v>354</v>
      </c>
      <c r="B33" s="191" t="s">
        <v>407</v>
      </c>
      <c r="C33" s="85">
        <v>1469.2</v>
      </c>
      <c r="D33" s="355">
        <v>1513.3</v>
      </c>
      <c r="E33" s="367">
        <v>1599.1</v>
      </c>
      <c r="F33" s="323">
        <v>1647.1</v>
      </c>
      <c r="G33" s="323">
        <v>1696.5</v>
      </c>
      <c r="H33" s="323">
        <v>1747.4</v>
      </c>
      <c r="I33" s="324">
        <v>1793.7</v>
      </c>
      <c r="J33" s="11"/>
      <c r="K33" s="14" t="s">
        <v>356</v>
      </c>
      <c r="L33" s="173">
        <v>1409</v>
      </c>
      <c r="M33" s="33">
        <v>104.29999999999995</v>
      </c>
      <c r="N33" s="1"/>
      <c r="O33" s="1"/>
    </row>
    <row r="34" spans="1:15" ht="15.75" thickBot="1" x14ac:dyDescent="0.3">
      <c r="A34" s="341" t="s">
        <v>357</v>
      </c>
      <c r="B34" s="191" t="s">
        <v>408</v>
      </c>
      <c r="C34" s="85">
        <v>1559.1</v>
      </c>
      <c r="D34" s="355">
        <v>1605.9</v>
      </c>
      <c r="E34" s="367">
        <v>1697</v>
      </c>
      <c r="F34" s="323">
        <v>1747.9</v>
      </c>
      <c r="G34" s="323">
        <v>1800.3</v>
      </c>
      <c r="H34" s="323">
        <v>1854.3</v>
      </c>
      <c r="I34" s="324">
        <v>1903.4</v>
      </c>
      <c r="J34" s="11"/>
      <c r="K34" s="14" t="s">
        <v>359</v>
      </c>
      <c r="L34" s="173">
        <v>1409</v>
      </c>
      <c r="M34" s="33">
        <v>196.90000000000009</v>
      </c>
      <c r="N34" s="1"/>
      <c r="O34" s="1"/>
    </row>
    <row r="35" spans="1:15" ht="15.75" thickBot="1" x14ac:dyDescent="0.3">
      <c r="A35" s="341" t="s">
        <v>360</v>
      </c>
      <c r="B35" s="191" t="s">
        <v>409</v>
      </c>
      <c r="C35" s="85">
        <v>1627</v>
      </c>
      <c r="D35" s="355">
        <v>1675.8</v>
      </c>
      <c r="E35" s="367">
        <v>1770.8</v>
      </c>
      <c r="F35" s="323">
        <v>1823.9</v>
      </c>
      <c r="G35" s="323">
        <v>1878.7</v>
      </c>
      <c r="H35" s="323">
        <v>1935</v>
      </c>
      <c r="I35" s="324">
        <v>1986.3</v>
      </c>
      <c r="J35" s="11"/>
      <c r="K35" s="14" t="s">
        <v>362</v>
      </c>
      <c r="L35" s="173">
        <v>1565.3</v>
      </c>
      <c r="M35" s="33">
        <v>110.5</v>
      </c>
      <c r="N35" s="1"/>
      <c r="O35" s="1"/>
    </row>
    <row r="36" spans="1:15" ht="15.75" thickBot="1" x14ac:dyDescent="0.3">
      <c r="A36" s="341" t="s">
        <v>363</v>
      </c>
      <c r="B36" s="316" t="s">
        <v>410</v>
      </c>
      <c r="C36" s="85">
        <v>1700.9</v>
      </c>
      <c r="D36" s="355">
        <v>1751.9</v>
      </c>
      <c r="E36" s="367">
        <v>1851.2</v>
      </c>
      <c r="F36" s="323">
        <v>1906.8</v>
      </c>
      <c r="G36" s="323">
        <v>1964</v>
      </c>
      <c r="H36" s="323">
        <v>2022.9</v>
      </c>
      <c r="I36" s="324">
        <v>2076.5</v>
      </c>
      <c r="J36" s="11"/>
      <c r="K36" s="14" t="s">
        <v>365</v>
      </c>
      <c r="L36" s="173">
        <v>1565.3</v>
      </c>
      <c r="M36" s="33">
        <v>186.60000000000014</v>
      </c>
      <c r="N36" s="1"/>
      <c r="O36" s="1"/>
    </row>
    <row r="37" spans="1:15" ht="15.75" thickBot="1" x14ac:dyDescent="0.3">
      <c r="A37" s="341" t="s">
        <v>366</v>
      </c>
      <c r="B37" s="191" t="s">
        <v>411</v>
      </c>
      <c r="C37" s="85">
        <v>1787.4</v>
      </c>
      <c r="D37" s="355">
        <v>1841</v>
      </c>
      <c r="E37" s="367">
        <v>1945.4</v>
      </c>
      <c r="F37" s="323">
        <v>2003.7</v>
      </c>
      <c r="G37" s="323">
        <v>2063.9</v>
      </c>
      <c r="H37" s="323">
        <v>2125.8000000000002</v>
      </c>
      <c r="I37" s="324">
        <v>2182.1</v>
      </c>
      <c r="J37" s="11"/>
      <c r="K37" s="174" t="s">
        <v>368</v>
      </c>
      <c r="L37" s="318">
        <v>1945.4</v>
      </c>
      <c r="M37" s="319">
        <v>0</v>
      </c>
      <c r="N37" s="1"/>
      <c r="O37" s="1"/>
    </row>
    <row r="38" spans="1:15" ht="15.75" thickBot="1" x14ac:dyDescent="0.3">
      <c r="A38" s="341" t="s">
        <v>369</v>
      </c>
      <c r="B38" s="191" t="s">
        <v>412</v>
      </c>
      <c r="C38" s="85">
        <v>1869.4</v>
      </c>
      <c r="D38" s="355">
        <v>1925.5</v>
      </c>
      <c r="E38" s="367">
        <v>2034.7</v>
      </c>
      <c r="F38" s="323">
        <v>2095.6999999999998</v>
      </c>
      <c r="G38" s="323">
        <v>2158.6</v>
      </c>
      <c r="H38" s="323">
        <v>2223.3000000000002</v>
      </c>
      <c r="I38" s="324">
        <v>2282.3000000000002</v>
      </c>
      <c r="J38" s="11"/>
      <c r="K38" s="174" t="s">
        <v>368</v>
      </c>
      <c r="L38" s="318">
        <v>1945.4</v>
      </c>
      <c r="M38" s="319">
        <v>89.3</v>
      </c>
      <c r="N38" s="1"/>
      <c r="O38" s="1"/>
    </row>
    <row r="39" spans="1:15" ht="15.75" thickBot="1" x14ac:dyDescent="0.3">
      <c r="A39" s="341" t="s">
        <v>371</v>
      </c>
      <c r="B39" s="191" t="s">
        <v>413</v>
      </c>
      <c r="C39" s="85">
        <v>1984.2</v>
      </c>
      <c r="D39" s="355">
        <v>2043.7</v>
      </c>
      <c r="E39" s="367">
        <v>2159.6</v>
      </c>
      <c r="F39" s="323">
        <v>2224.4</v>
      </c>
      <c r="G39" s="323">
        <v>2291.1</v>
      </c>
      <c r="H39" s="323">
        <v>2359.8000000000002</v>
      </c>
      <c r="I39" s="324">
        <v>2422.4</v>
      </c>
      <c r="J39" s="11"/>
      <c r="K39" s="174" t="s">
        <v>368</v>
      </c>
      <c r="L39" s="318">
        <v>1945.4</v>
      </c>
      <c r="M39" s="33">
        <v>98.299999999999955</v>
      </c>
      <c r="N39" s="1"/>
      <c r="O39" s="1"/>
    </row>
    <row r="40" spans="1:15" ht="15.75" thickBot="1" x14ac:dyDescent="0.3">
      <c r="A40" s="335" t="s">
        <v>373</v>
      </c>
      <c r="B40" s="191" t="s">
        <v>414</v>
      </c>
      <c r="C40" s="85">
        <v>2054.5</v>
      </c>
      <c r="D40" s="355">
        <v>2116.1</v>
      </c>
      <c r="E40" s="367">
        <v>2236.1</v>
      </c>
      <c r="F40" s="323">
        <v>2303.1999999999998</v>
      </c>
      <c r="G40" s="323">
        <v>2372.3000000000002</v>
      </c>
      <c r="H40" s="323">
        <v>2443.4</v>
      </c>
      <c r="I40" s="324">
        <v>2508.1999999999998</v>
      </c>
      <c r="J40" s="11"/>
      <c r="K40" s="174" t="s">
        <v>368</v>
      </c>
      <c r="L40" s="318">
        <v>1945.4</v>
      </c>
      <c r="M40" s="33">
        <v>170.69999999999982</v>
      </c>
      <c r="N40" s="1"/>
      <c r="O40" s="1"/>
    </row>
    <row r="41" spans="1:15" ht="15.75" thickBot="1" x14ac:dyDescent="0.3">
      <c r="A41" s="335" t="s">
        <v>375</v>
      </c>
      <c r="B41" s="191" t="s">
        <v>415</v>
      </c>
      <c r="C41" s="85">
        <v>2062.6999999999998</v>
      </c>
      <c r="D41" s="355">
        <v>2124.6</v>
      </c>
      <c r="E41" s="367">
        <v>2245.1</v>
      </c>
      <c r="F41" s="323">
        <v>2312.4</v>
      </c>
      <c r="G41" s="323">
        <v>2381.8000000000002</v>
      </c>
      <c r="H41" s="323">
        <v>2453.1999999999998</v>
      </c>
      <c r="I41" s="324">
        <v>2518.3000000000002</v>
      </c>
      <c r="J41" s="11"/>
      <c r="K41" s="174" t="s">
        <v>377</v>
      </c>
      <c r="L41" s="175">
        <v>1983.2</v>
      </c>
      <c r="M41" s="33">
        <v>141.39999999999986</v>
      </c>
      <c r="N41" s="1"/>
      <c r="O41" s="1"/>
    </row>
    <row r="42" spans="1:15" ht="15.75" thickBot="1" x14ac:dyDescent="0.3">
      <c r="A42" s="335" t="s">
        <v>378</v>
      </c>
      <c r="B42" s="191" t="s">
        <v>416</v>
      </c>
      <c r="C42" s="85">
        <v>2135.1999999999998</v>
      </c>
      <c r="D42" s="355">
        <v>2199.3000000000002</v>
      </c>
      <c r="E42" s="367">
        <v>2324</v>
      </c>
      <c r="F42" s="323">
        <v>2393.6999999999998</v>
      </c>
      <c r="G42" s="323">
        <v>2465.5</v>
      </c>
      <c r="H42" s="323">
        <v>2539.5</v>
      </c>
      <c r="I42" s="324">
        <v>2606.8000000000002</v>
      </c>
      <c r="J42" s="11"/>
      <c r="K42" s="174" t="s">
        <v>377</v>
      </c>
      <c r="L42" s="175">
        <v>1983.2</v>
      </c>
      <c r="M42" s="33">
        <v>216.10000000000014</v>
      </c>
      <c r="N42" s="1"/>
      <c r="O42" s="1"/>
    </row>
    <row r="43" spans="1:15" ht="15.75" thickBot="1" x14ac:dyDescent="0.3">
      <c r="A43" s="335" t="s">
        <v>380</v>
      </c>
      <c r="B43" s="191" t="s">
        <v>417</v>
      </c>
      <c r="C43" s="85">
        <v>2192.3000000000002</v>
      </c>
      <c r="D43" s="355">
        <v>2258.1</v>
      </c>
      <c r="E43" s="367">
        <v>2386.1</v>
      </c>
      <c r="F43" s="323">
        <v>2457.6999999999998</v>
      </c>
      <c r="G43" s="323">
        <v>2531.4</v>
      </c>
      <c r="H43" s="323">
        <v>2607.4</v>
      </c>
      <c r="I43" s="324">
        <v>2676.5</v>
      </c>
      <c r="J43" s="11"/>
      <c r="K43" s="174" t="s">
        <v>377</v>
      </c>
      <c r="L43" s="175">
        <v>1983.2</v>
      </c>
      <c r="M43" s="33">
        <v>274.89999999999986</v>
      </c>
      <c r="N43" s="1"/>
      <c r="O43" s="1"/>
    </row>
    <row r="44" spans="1:15" ht="15.75" thickBot="1" x14ac:dyDescent="0.3">
      <c r="A44" s="335" t="s">
        <v>382</v>
      </c>
      <c r="B44" s="191" t="s">
        <v>418</v>
      </c>
      <c r="C44" s="85">
        <v>2356.6999999999998</v>
      </c>
      <c r="D44" s="355">
        <v>2427.4009999999998</v>
      </c>
      <c r="E44" s="367">
        <v>2565</v>
      </c>
      <c r="F44" s="323">
        <v>2642</v>
      </c>
      <c r="G44" s="323">
        <v>2721.2</v>
      </c>
      <c r="H44" s="323">
        <v>2802.9</v>
      </c>
      <c r="I44" s="324">
        <v>2877.2</v>
      </c>
      <c r="J44" s="11"/>
      <c r="K44" s="174" t="s">
        <v>377</v>
      </c>
      <c r="L44" s="175">
        <f>'Award Table'!B62</f>
        <v>1230.4000000000001</v>
      </c>
      <c r="M44" s="33">
        <v>1197.0009999999997</v>
      </c>
      <c r="N44" s="1"/>
      <c r="O44" s="1"/>
    </row>
    <row r="45" spans="1:15" ht="15.75" thickBot="1" x14ac:dyDescent="0.3">
      <c r="A45" s="341" t="s">
        <v>384</v>
      </c>
      <c r="B45" s="316" t="s">
        <v>419</v>
      </c>
      <c r="C45" s="85">
        <v>2497.3000000000002</v>
      </c>
      <c r="D45" s="355">
        <v>2572.1999999999998</v>
      </c>
      <c r="E45" s="367">
        <v>2718</v>
      </c>
      <c r="F45" s="323">
        <v>2799.6</v>
      </c>
      <c r="G45" s="323">
        <v>2883.6</v>
      </c>
      <c r="H45" s="323">
        <v>2970.1</v>
      </c>
      <c r="I45" s="324">
        <v>3048.8</v>
      </c>
      <c r="J45" s="11"/>
      <c r="K45" s="176" t="s">
        <v>386</v>
      </c>
      <c r="L45" s="177">
        <v>2499.1</v>
      </c>
      <c r="M45" s="33">
        <v>73.099999999999909</v>
      </c>
      <c r="N45" s="1"/>
      <c r="O45" s="1"/>
    </row>
    <row r="46" spans="1:15" ht="15.75" thickBot="1" x14ac:dyDescent="0.3">
      <c r="A46" s="341" t="s">
        <v>387</v>
      </c>
      <c r="B46" s="316" t="s">
        <v>420</v>
      </c>
      <c r="C46" s="85">
        <v>2581.5</v>
      </c>
      <c r="D46" s="355">
        <v>2658.9</v>
      </c>
      <c r="E46" s="367">
        <v>2809.7</v>
      </c>
      <c r="F46" s="323">
        <v>2893.9</v>
      </c>
      <c r="G46" s="323">
        <v>2980.8</v>
      </c>
      <c r="H46" s="323">
        <v>3070.2</v>
      </c>
      <c r="I46" s="324">
        <v>3151.6</v>
      </c>
      <c r="J46" s="11"/>
      <c r="K46" s="176" t="s">
        <v>386</v>
      </c>
      <c r="L46" s="177">
        <v>2499.1</v>
      </c>
      <c r="M46" s="33">
        <v>159.80000000000018</v>
      </c>
      <c r="N46" s="1"/>
      <c r="O46" s="1"/>
    </row>
    <row r="47" spans="1:15" thickBot="1" x14ac:dyDescent="0.25">
      <c r="A47" s="341" t="s">
        <v>389</v>
      </c>
      <c r="B47" s="316" t="s">
        <v>421</v>
      </c>
      <c r="C47" s="85">
        <v>2666.4</v>
      </c>
      <c r="D47" s="355">
        <v>2746.4</v>
      </c>
      <c r="E47" s="367">
        <v>2902.1</v>
      </c>
      <c r="F47" s="323">
        <v>2989.2</v>
      </c>
      <c r="G47" s="323">
        <v>3078.9</v>
      </c>
      <c r="H47" s="323">
        <v>3171.2</v>
      </c>
      <c r="I47" s="324">
        <v>3255.3</v>
      </c>
      <c r="J47" s="11"/>
      <c r="K47" s="176" t="s">
        <v>386</v>
      </c>
      <c r="L47" s="177">
        <v>2499.1</v>
      </c>
      <c r="M47" s="33">
        <v>247.30000000000018</v>
      </c>
      <c r="N47" s="1"/>
      <c r="O47" s="1"/>
    </row>
    <row r="48" spans="1:15" thickBot="1" x14ac:dyDescent="0.25">
      <c r="A48" s="341" t="s">
        <v>391</v>
      </c>
      <c r="B48" s="316" t="s">
        <v>422</v>
      </c>
      <c r="C48" s="85">
        <v>2751.9</v>
      </c>
      <c r="D48" s="355">
        <v>2834.5</v>
      </c>
      <c r="E48" s="367">
        <v>2995.2</v>
      </c>
      <c r="F48" s="323">
        <v>3085.1</v>
      </c>
      <c r="G48" s="323">
        <v>3177.6</v>
      </c>
      <c r="H48" s="323">
        <v>3273</v>
      </c>
      <c r="I48" s="324">
        <v>3359.7</v>
      </c>
      <c r="J48" s="11"/>
      <c r="K48" s="176" t="s">
        <v>386</v>
      </c>
      <c r="L48" s="177">
        <v>2499.1</v>
      </c>
      <c r="M48" s="33">
        <v>335.40000000000009</v>
      </c>
      <c r="N48" s="1"/>
      <c r="O48" s="1"/>
    </row>
    <row r="49" spans="1:15" thickBot="1" x14ac:dyDescent="0.25">
      <c r="A49" s="341" t="s">
        <v>393</v>
      </c>
      <c r="B49" s="316" t="s">
        <v>423</v>
      </c>
      <c r="C49" s="85">
        <v>2751.9</v>
      </c>
      <c r="D49" s="355">
        <v>2834.5</v>
      </c>
      <c r="E49" s="367">
        <v>2995.2</v>
      </c>
      <c r="F49" s="323">
        <v>3085.1</v>
      </c>
      <c r="G49" s="323">
        <v>3177.6</v>
      </c>
      <c r="H49" s="323">
        <v>3273</v>
      </c>
      <c r="I49" s="324">
        <v>3359.7</v>
      </c>
      <c r="J49" s="11"/>
      <c r="K49" s="176" t="s">
        <v>386</v>
      </c>
      <c r="L49" s="177">
        <v>2499.1</v>
      </c>
      <c r="M49" s="33">
        <v>335.40000000000009</v>
      </c>
      <c r="N49" s="1"/>
      <c r="O49" s="1"/>
    </row>
    <row r="50" spans="1:15" thickBot="1" x14ac:dyDescent="0.25">
      <c r="A50" s="341" t="s">
        <v>395</v>
      </c>
      <c r="B50" s="316" t="s">
        <v>424</v>
      </c>
      <c r="C50" s="85">
        <v>3104.8</v>
      </c>
      <c r="D50" s="355">
        <v>3197.9</v>
      </c>
      <c r="E50" s="367">
        <v>3197.9</v>
      </c>
      <c r="F50" s="323">
        <v>3293.8</v>
      </c>
      <c r="G50" s="323">
        <v>3392.7</v>
      </c>
      <c r="H50" s="323">
        <v>3494.4</v>
      </c>
      <c r="I50" s="324">
        <v>3587</v>
      </c>
      <c r="J50" s="11"/>
      <c r="K50" s="174" t="s">
        <v>386</v>
      </c>
      <c r="L50" s="175">
        <v>2499.1</v>
      </c>
      <c r="M50" s="33">
        <v>698.80000000000018</v>
      </c>
      <c r="N50" s="1"/>
      <c r="O50" s="1"/>
    </row>
    <row r="51" spans="1:15" thickBot="1" x14ac:dyDescent="0.25">
      <c r="A51" s="341" t="s">
        <v>397</v>
      </c>
      <c r="B51" s="316" t="s">
        <v>425</v>
      </c>
      <c r="C51" s="85">
        <v>3371.5</v>
      </c>
      <c r="D51" s="355">
        <v>3472.6</v>
      </c>
      <c r="E51" s="367">
        <v>3472.6</v>
      </c>
      <c r="F51" s="323">
        <v>3576.8</v>
      </c>
      <c r="G51" s="323">
        <v>3684.1</v>
      </c>
      <c r="H51" s="323">
        <v>3794.6</v>
      </c>
      <c r="I51" s="324">
        <v>3895.2</v>
      </c>
      <c r="J51" s="11"/>
      <c r="K51" s="174" t="s">
        <v>386</v>
      </c>
      <c r="L51" s="175">
        <v>2499.1</v>
      </c>
      <c r="M51" s="33">
        <v>973.5</v>
      </c>
      <c r="N51" s="1"/>
      <c r="O51" s="1"/>
    </row>
    <row r="52" spans="1:15" thickBot="1" x14ac:dyDescent="0.25">
      <c r="A52" s="341" t="s">
        <v>399</v>
      </c>
      <c r="B52" s="316" t="s">
        <v>426</v>
      </c>
      <c r="C52" s="85">
        <v>3770.1</v>
      </c>
      <c r="D52" s="355">
        <v>3883.2</v>
      </c>
      <c r="E52" s="367">
        <v>3883.2</v>
      </c>
      <c r="F52" s="323">
        <v>3999.7</v>
      </c>
      <c r="G52" s="323">
        <v>4119.7</v>
      </c>
      <c r="H52" s="323">
        <v>4243.3</v>
      </c>
      <c r="I52" s="324">
        <v>4355.7</v>
      </c>
      <c r="J52" s="11"/>
      <c r="K52" s="174" t="s">
        <v>386</v>
      </c>
      <c r="L52" s="175">
        <v>2499.1</v>
      </c>
      <c r="M52" s="33">
        <v>1384.1</v>
      </c>
      <c r="N52" s="1"/>
      <c r="O52" s="1"/>
    </row>
    <row r="53" spans="1:15" s="62" customFormat="1" ht="57" x14ac:dyDescent="0.25">
      <c r="A53" s="322" t="s">
        <v>19</v>
      </c>
      <c r="B53" s="316" t="s">
        <v>20</v>
      </c>
      <c r="C53" s="316" t="s">
        <v>22</v>
      </c>
      <c r="D53" s="352" t="s">
        <v>26</v>
      </c>
      <c r="E53" s="368" t="s">
        <v>334</v>
      </c>
      <c r="F53" s="359" t="s">
        <v>335</v>
      </c>
      <c r="G53" s="317" t="s">
        <v>336</v>
      </c>
      <c r="H53" s="317" t="s">
        <v>337</v>
      </c>
      <c r="I53" s="317" t="s">
        <v>338</v>
      </c>
      <c r="J53" s="317"/>
      <c r="K53" s="317" t="s">
        <v>225</v>
      </c>
      <c r="L53" s="327" t="s">
        <v>339</v>
      </c>
      <c r="M53" s="327" t="s">
        <v>34</v>
      </c>
      <c r="N53" s="63"/>
      <c r="O53" s="63"/>
    </row>
    <row r="54" spans="1:15" thickBot="1" x14ac:dyDescent="0.25">
      <c r="A54" s="45" t="s">
        <v>427</v>
      </c>
      <c r="B54" s="168"/>
      <c r="C54" s="137"/>
      <c r="D54" s="164"/>
      <c r="E54" s="369"/>
      <c r="F54" s="361"/>
      <c r="G54" s="137"/>
      <c r="H54" s="137"/>
      <c r="I54" s="294"/>
      <c r="J54" s="11"/>
      <c r="K54" s="45"/>
      <c r="L54" s="58"/>
      <c r="M54" s="58"/>
      <c r="N54" s="1"/>
      <c r="O54" s="1"/>
    </row>
    <row r="55" spans="1:15" thickBot="1" x14ac:dyDescent="0.25">
      <c r="A55" s="181" t="s">
        <v>402</v>
      </c>
      <c r="B55" s="15" t="s">
        <v>428</v>
      </c>
      <c r="C55" s="85">
        <v>1139.5999999999999</v>
      </c>
      <c r="D55" s="355">
        <v>1173.8</v>
      </c>
      <c r="E55" s="367">
        <v>1240.4000000000001</v>
      </c>
      <c r="F55" s="323">
        <v>1277.5999999999999</v>
      </c>
      <c r="G55" s="323">
        <v>1315.9</v>
      </c>
      <c r="H55" s="323">
        <v>1355.4</v>
      </c>
      <c r="I55" s="324">
        <v>1391.3</v>
      </c>
      <c r="J55" s="11"/>
      <c r="K55" s="174" t="str">
        <f>K31</f>
        <v>Support Services Level 2</v>
      </c>
      <c r="L55" s="33">
        <f>L31</f>
        <v>1065.2</v>
      </c>
      <c r="M55" s="33">
        <v>108.59999999999991</v>
      </c>
      <c r="N55" s="1"/>
      <c r="O55" s="1"/>
    </row>
    <row r="56" spans="1:15" thickBot="1" x14ac:dyDescent="0.25">
      <c r="A56" s="13" t="s">
        <v>351</v>
      </c>
      <c r="B56" s="15" t="s">
        <v>429</v>
      </c>
      <c r="C56" s="85">
        <v>1398.2</v>
      </c>
      <c r="D56" s="355">
        <v>1440.1</v>
      </c>
      <c r="E56" s="367">
        <v>1521.8</v>
      </c>
      <c r="F56" s="323">
        <v>1567.4</v>
      </c>
      <c r="G56" s="323">
        <v>1614.4</v>
      </c>
      <c r="H56" s="323">
        <v>1662.9</v>
      </c>
      <c r="I56" s="324">
        <v>1706.9</v>
      </c>
      <c r="J56" s="11"/>
      <c r="K56" s="174" t="str">
        <f t="shared" ref="K56:K76" si="0">K32</f>
        <v xml:space="preserve">HPSS 1.1 AQF 7 </v>
      </c>
      <c r="L56" s="173">
        <v>1308.9000000000001</v>
      </c>
      <c r="M56" s="33">
        <v>131.19999999999982</v>
      </c>
      <c r="N56" s="1"/>
      <c r="O56" s="1"/>
    </row>
    <row r="57" spans="1:15" thickBot="1" x14ac:dyDescent="0.25">
      <c r="A57" s="13" t="s">
        <v>354</v>
      </c>
      <c r="B57" s="15" t="s">
        <v>430</v>
      </c>
      <c r="C57" s="85">
        <v>1469.2</v>
      </c>
      <c r="D57" s="355">
        <v>1513.3</v>
      </c>
      <c r="E57" s="367">
        <v>1599.1</v>
      </c>
      <c r="F57" s="323">
        <v>1647.1</v>
      </c>
      <c r="G57" s="323">
        <v>1696.5</v>
      </c>
      <c r="H57" s="323">
        <v>1747.4</v>
      </c>
      <c r="I57" s="324">
        <v>1793.7</v>
      </c>
      <c r="J57" s="11"/>
      <c r="K57" s="174" t="str">
        <f t="shared" si="0"/>
        <v>HPSS 1.2</v>
      </c>
      <c r="L57" s="173">
        <v>1409</v>
      </c>
      <c r="M57" s="33">
        <v>104.29999999999995</v>
      </c>
      <c r="N57" s="1"/>
      <c r="O57" s="1"/>
    </row>
    <row r="58" spans="1:15" thickBot="1" x14ac:dyDescent="0.25">
      <c r="A58" s="13" t="s">
        <v>357</v>
      </c>
      <c r="B58" s="15" t="s">
        <v>431</v>
      </c>
      <c r="C58" s="85">
        <v>1559.1</v>
      </c>
      <c r="D58" s="355">
        <v>1605.9</v>
      </c>
      <c r="E58" s="367">
        <v>1697</v>
      </c>
      <c r="F58" s="323">
        <v>1747.9</v>
      </c>
      <c r="G58" s="323">
        <v>1800.3</v>
      </c>
      <c r="H58" s="323">
        <v>1854.3</v>
      </c>
      <c r="I58" s="324">
        <v>1903.4</v>
      </c>
      <c r="J58" s="11"/>
      <c r="K58" s="174" t="str">
        <f t="shared" si="0"/>
        <v xml:space="preserve">HPSS 1.2 </v>
      </c>
      <c r="L58" s="173">
        <v>1409</v>
      </c>
      <c r="M58" s="33">
        <v>196.90000000000009</v>
      </c>
      <c r="N58" s="1"/>
      <c r="O58" s="1"/>
    </row>
    <row r="59" spans="1:15" thickBot="1" x14ac:dyDescent="0.25">
      <c r="A59" s="341" t="s">
        <v>360</v>
      </c>
      <c r="B59" s="191" t="s">
        <v>432</v>
      </c>
      <c r="C59" s="85">
        <v>1627</v>
      </c>
      <c r="D59" s="355">
        <v>1675.8</v>
      </c>
      <c r="E59" s="367">
        <v>1770.8</v>
      </c>
      <c r="F59" s="323">
        <v>1823.9</v>
      </c>
      <c r="G59" s="323">
        <v>1878.7</v>
      </c>
      <c r="H59" s="323">
        <v>1935</v>
      </c>
      <c r="I59" s="324">
        <v>1986.3</v>
      </c>
      <c r="J59" s="11"/>
      <c r="K59" s="174" t="str">
        <f t="shared" si="0"/>
        <v xml:space="preserve">HPSS 1.3 </v>
      </c>
      <c r="L59" s="173">
        <v>1565.3</v>
      </c>
      <c r="M59" s="33">
        <v>110.5</v>
      </c>
      <c r="N59" s="1"/>
      <c r="O59" s="1"/>
    </row>
    <row r="60" spans="1:15" thickBot="1" x14ac:dyDescent="0.25">
      <c r="A60" s="341" t="s">
        <v>363</v>
      </c>
      <c r="B60" s="316" t="s">
        <v>433</v>
      </c>
      <c r="C60" s="85">
        <v>1700.9</v>
      </c>
      <c r="D60" s="355">
        <v>1751.9</v>
      </c>
      <c r="E60" s="367">
        <v>1851.2</v>
      </c>
      <c r="F60" s="323">
        <v>1906.8</v>
      </c>
      <c r="G60" s="323">
        <v>1964</v>
      </c>
      <c r="H60" s="323">
        <v>2022.9</v>
      </c>
      <c r="I60" s="324">
        <v>2076.5</v>
      </c>
      <c r="J60" s="11"/>
      <c r="K60" s="174" t="str">
        <f t="shared" si="0"/>
        <v>HPSS 1.3</v>
      </c>
      <c r="L60" s="173">
        <v>1565.3</v>
      </c>
      <c r="M60" s="33">
        <v>186.60000000000014</v>
      </c>
      <c r="N60" s="1"/>
      <c r="O60" s="1"/>
    </row>
    <row r="61" spans="1:15" thickBot="1" x14ac:dyDescent="0.25">
      <c r="A61" s="341" t="s">
        <v>366</v>
      </c>
      <c r="B61" s="191" t="s">
        <v>434</v>
      </c>
      <c r="C61" s="85">
        <v>1787.4</v>
      </c>
      <c r="D61" s="355">
        <v>1841</v>
      </c>
      <c r="E61" s="367">
        <v>1945.4</v>
      </c>
      <c r="F61" s="323">
        <v>2003.7</v>
      </c>
      <c r="G61" s="323">
        <v>2063.9</v>
      </c>
      <c r="H61" s="323">
        <v>2125.8000000000002</v>
      </c>
      <c r="I61" s="324">
        <v>2182.1</v>
      </c>
      <c r="J61" s="11"/>
      <c r="K61" s="174" t="str">
        <f t="shared" si="0"/>
        <v xml:space="preserve">HPSS 2.1 </v>
      </c>
      <c r="L61" s="318">
        <v>1945.4</v>
      </c>
      <c r="M61" s="319">
        <v>0</v>
      </c>
      <c r="N61" s="1"/>
      <c r="O61" s="1"/>
    </row>
    <row r="62" spans="1:15" thickBot="1" x14ac:dyDescent="0.25">
      <c r="A62" s="341" t="s">
        <v>369</v>
      </c>
      <c r="B62" s="191" t="s">
        <v>435</v>
      </c>
      <c r="C62" s="85">
        <v>1869.4</v>
      </c>
      <c r="D62" s="355">
        <v>1925.5</v>
      </c>
      <c r="E62" s="367">
        <v>2034.7</v>
      </c>
      <c r="F62" s="323">
        <v>2095.6999999999998</v>
      </c>
      <c r="G62" s="323">
        <v>2158.6</v>
      </c>
      <c r="H62" s="323">
        <v>2223.3000000000002</v>
      </c>
      <c r="I62" s="324">
        <v>2282.3000000000002</v>
      </c>
      <c r="J62" s="11"/>
      <c r="K62" s="174" t="str">
        <f t="shared" si="0"/>
        <v xml:space="preserve">HPSS 2.1 </v>
      </c>
      <c r="L62" s="318">
        <v>1945.4</v>
      </c>
      <c r="M62" s="319">
        <v>89.3</v>
      </c>
      <c r="N62" s="1"/>
      <c r="O62" s="1"/>
    </row>
    <row r="63" spans="1:15" thickBot="1" x14ac:dyDescent="0.25">
      <c r="A63" s="341" t="s">
        <v>371</v>
      </c>
      <c r="B63" s="191" t="s">
        <v>436</v>
      </c>
      <c r="C63" s="85">
        <v>1984.2</v>
      </c>
      <c r="D63" s="355">
        <v>2043.7</v>
      </c>
      <c r="E63" s="367">
        <v>2159.6</v>
      </c>
      <c r="F63" s="323">
        <v>2224.4</v>
      </c>
      <c r="G63" s="323">
        <v>2291.1</v>
      </c>
      <c r="H63" s="323">
        <v>2359.8000000000002</v>
      </c>
      <c r="I63" s="324">
        <v>2422.4</v>
      </c>
      <c r="J63" s="11"/>
      <c r="K63" s="174" t="str">
        <f t="shared" si="0"/>
        <v xml:space="preserve">HPSS 2.1 </v>
      </c>
      <c r="L63" s="318">
        <v>1945.4</v>
      </c>
      <c r="M63" s="33">
        <v>98.299999999999955</v>
      </c>
      <c r="N63" s="1"/>
      <c r="O63" s="1"/>
    </row>
    <row r="64" spans="1:15" thickBot="1" x14ac:dyDescent="0.25">
      <c r="A64" s="335" t="s">
        <v>373</v>
      </c>
      <c r="B64" s="191" t="s">
        <v>437</v>
      </c>
      <c r="C64" s="85">
        <v>2054.5</v>
      </c>
      <c r="D64" s="355">
        <v>2116.1</v>
      </c>
      <c r="E64" s="367">
        <v>2236.1</v>
      </c>
      <c r="F64" s="323">
        <v>2303.1999999999998</v>
      </c>
      <c r="G64" s="323">
        <v>2372.3000000000002</v>
      </c>
      <c r="H64" s="323">
        <v>2443.4</v>
      </c>
      <c r="I64" s="324">
        <v>2508.1999999999998</v>
      </c>
      <c r="J64" s="11"/>
      <c r="K64" s="174" t="str">
        <f t="shared" si="0"/>
        <v xml:space="preserve">HPSS 2.1 </v>
      </c>
      <c r="L64" s="318">
        <v>1945.4</v>
      </c>
      <c r="M64" s="33">
        <v>170.69999999999982</v>
      </c>
      <c r="N64" s="1"/>
      <c r="O64" s="1"/>
    </row>
    <row r="65" spans="1:15" thickBot="1" x14ac:dyDescent="0.25">
      <c r="A65" s="335" t="s">
        <v>375</v>
      </c>
      <c r="B65" s="191" t="s">
        <v>438</v>
      </c>
      <c r="C65" s="85">
        <v>2062.6999999999998</v>
      </c>
      <c r="D65" s="355">
        <v>2124.6</v>
      </c>
      <c r="E65" s="367">
        <v>2245.1</v>
      </c>
      <c r="F65" s="323">
        <v>2312.4</v>
      </c>
      <c r="G65" s="323">
        <v>2381.8000000000002</v>
      </c>
      <c r="H65" s="323">
        <v>2453.1999999999998</v>
      </c>
      <c r="I65" s="324">
        <v>2518.3000000000002</v>
      </c>
      <c r="J65" s="11"/>
      <c r="K65" s="174" t="str">
        <f t="shared" si="0"/>
        <v>HPSS 3</v>
      </c>
      <c r="L65" s="175">
        <v>1983.2</v>
      </c>
      <c r="M65" s="33">
        <v>141.39999999999986</v>
      </c>
      <c r="N65" s="1"/>
      <c r="O65" s="1"/>
    </row>
    <row r="66" spans="1:15" thickBot="1" x14ac:dyDescent="0.25">
      <c r="A66" s="335" t="s">
        <v>378</v>
      </c>
      <c r="B66" s="191" t="s">
        <v>439</v>
      </c>
      <c r="C66" s="85">
        <v>2135.1999999999998</v>
      </c>
      <c r="D66" s="355">
        <v>2199.3000000000002</v>
      </c>
      <c r="E66" s="367">
        <v>2324</v>
      </c>
      <c r="F66" s="323">
        <v>2393.6999999999998</v>
      </c>
      <c r="G66" s="323">
        <v>2465.5</v>
      </c>
      <c r="H66" s="323">
        <v>2539.5</v>
      </c>
      <c r="I66" s="324">
        <v>2606.8000000000002</v>
      </c>
      <c r="J66" s="11"/>
      <c r="K66" s="174" t="str">
        <f t="shared" si="0"/>
        <v>HPSS 3</v>
      </c>
      <c r="L66" s="175">
        <v>1983.2</v>
      </c>
      <c r="M66" s="33">
        <v>216.10000000000014</v>
      </c>
      <c r="N66" s="1"/>
      <c r="O66" s="1"/>
    </row>
    <row r="67" spans="1:15" thickBot="1" x14ac:dyDescent="0.25">
      <c r="A67" s="335" t="s">
        <v>380</v>
      </c>
      <c r="B67" s="191" t="s">
        <v>440</v>
      </c>
      <c r="C67" s="85">
        <v>2192.3000000000002</v>
      </c>
      <c r="D67" s="355">
        <v>2258.1</v>
      </c>
      <c r="E67" s="367">
        <v>2386.1</v>
      </c>
      <c r="F67" s="323">
        <v>2457.6999999999998</v>
      </c>
      <c r="G67" s="323">
        <v>2531.4</v>
      </c>
      <c r="H67" s="323">
        <v>2607.4</v>
      </c>
      <c r="I67" s="324">
        <v>2676.5</v>
      </c>
      <c r="J67" s="11"/>
      <c r="K67" s="174" t="str">
        <f t="shared" si="0"/>
        <v>HPSS 3</v>
      </c>
      <c r="L67" s="175">
        <v>1983.2</v>
      </c>
      <c r="M67" s="33">
        <v>274.89999999999986</v>
      </c>
      <c r="N67" s="1"/>
      <c r="O67" s="1"/>
    </row>
    <row r="68" spans="1:15" thickBot="1" x14ac:dyDescent="0.25">
      <c r="A68" s="335" t="s">
        <v>382</v>
      </c>
      <c r="B68" s="191" t="s">
        <v>441</v>
      </c>
      <c r="C68" s="85">
        <v>2356.6999999999998</v>
      </c>
      <c r="D68" s="355">
        <v>2427.4009999999998</v>
      </c>
      <c r="E68" s="367">
        <v>2565</v>
      </c>
      <c r="F68" s="323">
        <v>2642</v>
      </c>
      <c r="G68" s="323">
        <v>2721.2</v>
      </c>
      <c r="H68" s="323">
        <v>2802.9</v>
      </c>
      <c r="I68" s="324">
        <v>2877.2</v>
      </c>
      <c r="J68" s="11"/>
      <c r="K68" s="174" t="str">
        <f t="shared" si="0"/>
        <v>HPSS 3</v>
      </c>
      <c r="L68" s="175">
        <f>'Award Table'!B86</f>
        <v>2111.6</v>
      </c>
      <c r="M68" s="33">
        <v>315.80099999999993</v>
      </c>
      <c r="N68" s="1"/>
      <c r="O68" s="1"/>
    </row>
    <row r="69" spans="1:15" thickBot="1" x14ac:dyDescent="0.25">
      <c r="A69" s="341" t="s">
        <v>384</v>
      </c>
      <c r="B69" s="316" t="s">
        <v>442</v>
      </c>
      <c r="C69" s="85">
        <v>2497.3000000000002</v>
      </c>
      <c r="D69" s="355">
        <v>2572.1999999999998</v>
      </c>
      <c r="E69" s="367">
        <v>2718</v>
      </c>
      <c r="F69" s="323">
        <v>2799.6</v>
      </c>
      <c r="G69" s="323">
        <v>2883.6</v>
      </c>
      <c r="H69" s="323">
        <v>2970.1</v>
      </c>
      <c r="I69" s="324">
        <v>3048.8</v>
      </c>
      <c r="J69" s="11"/>
      <c r="K69" s="174" t="str">
        <f t="shared" si="0"/>
        <v xml:space="preserve">HPSS 4 </v>
      </c>
      <c r="L69" s="177">
        <v>2499.1</v>
      </c>
      <c r="M69" s="33">
        <v>73.099999999999909</v>
      </c>
      <c r="N69" s="1"/>
      <c r="O69" s="1"/>
    </row>
    <row r="70" spans="1:15" thickBot="1" x14ac:dyDescent="0.25">
      <c r="A70" s="341" t="s">
        <v>387</v>
      </c>
      <c r="B70" s="316" t="s">
        <v>443</v>
      </c>
      <c r="C70" s="85">
        <v>2581.5</v>
      </c>
      <c r="D70" s="355">
        <v>2658.9</v>
      </c>
      <c r="E70" s="367">
        <v>2809.7</v>
      </c>
      <c r="F70" s="323">
        <v>2893.9</v>
      </c>
      <c r="G70" s="323">
        <v>2980.8</v>
      </c>
      <c r="H70" s="323">
        <v>3070.2</v>
      </c>
      <c r="I70" s="324">
        <v>3151.6</v>
      </c>
      <c r="J70" s="11"/>
      <c r="K70" s="174" t="str">
        <f t="shared" si="0"/>
        <v xml:space="preserve">HPSS 4 </v>
      </c>
      <c r="L70" s="177">
        <v>2499.1</v>
      </c>
      <c r="M70" s="33">
        <v>159.80000000000018</v>
      </c>
      <c r="N70" s="1"/>
      <c r="O70" s="1"/>
    </row>
    <row r="71" spans="1:15" thickBot="1" x14ac:dyDescent="0.25">
      <c r="A71" s="341" t="s">
        <v>389</v>
      </c>
      <c r="B71" s="316" t="s">
        <v>444</v>
      </c>
      <c r="C71" s="85">
        <v>2666.4</v>
      </c>
      <c r="D71" s="355">
        <v>2746.4</v>
      </c>
      <c r="E71" s="367">
        <v>2902.1</v>
      </c>
      <c r="F71" s="323">
        <v>2989.2</v>
      </c>
      <c r="G71" s="323">
        <v>3078.9</v>
      </c>
      <c r="H71" s="323">
        <v>3171.2</v>
      </c>
      <c r="I71" s="324">
        <v>3255.3</v>
      </c>
      <c r="J71" s="11"/>
      <c r="K71" s="174" t="str">
        <f t="shared" si="0"/>
        <v xml:space="preserve">HPSS 4 </v>
      </c>
      <c r="L71" s="177">
        <v>2499.1</v>
      </c>
      <c r="M71" s="33">
        <v>247.30000000000018</v>
      </c>
      <c r="N71" s="1"/>
      <c r="O71" s="1"/>
    </row>
    <row r="72" spans="1:15" thickBot="1" x14ac:dyDescent="0.25">
      <c r="A72" s="341" t="s">
        <v>391</v>
      </c>
      <c r="B72" s="316" t="s">
        <v>445</v>
      </c>
      <c r="C72" s="85">
        <v>2751.9</v>
      </c>
      <c r="D72" s="355">
        <v>2834.5</v>
      </c>
      <c r="E72" s="367">
        <v>2995.2</v>
      </c>
      <c r="F72" s="323">
        <v>3085.1</v>
      </c>
      <c r="G72" s="323">
        <v>3177.6</v>
      </c>
      <c r="H72" s="323">
        <v>3273</v>
      </c>
      <c r="I72" s="324">
        <v>3359.7</v>
      </c>
      <c r="J72" s="11"/>
      <c r="K72" s="174" t="str">
        <f t="shared" si="0"/>
        <v xml:space="preserve">HPSS 4 </v>
      </c>
      <c r="L72" s="177">
        <v>2499.1</v>
      </c>
      <c r="M72" s="33">
        <v>335.40000000000009</v>
      </c>
      <c r="N72" s="1"/>
      <c r="O72" s="1"/>
    </row>
    <row r="73" spans="1:15" thickBot="1" x14ac:dyDescent="0.25">
      <c r="A73" s="341" t="s">
        <v>393</v>
      </c>
      <c r="B73" s="316" t="s">
        <v>446</v>
      </c>
      <c r="C73" s="85">
        <v>2751.9</v>
      </c>
      <c r="D73" s="355">
        <v>2834.5</v>
      </c>
      <c r="E73" s="367">
        <v>2995.2</v>
      </c>
      <c r="F73" s="323">
        <v>3085.1</v>
      </c>
      <c r="G73" s="323">
        <v>3177.6</v>
      </c>
      <c r="H73" s="323">
        <v>3273</v>
      </c>
      <c r="I73" s="324">
        <v>3359.7</v>
      </c>
      <c r="J73" s="11"/>
      <c r="K73" s="174" t="str">
        <f t="shared" si="0"/>
        <v xml:space="preserve">HPSS 4 </v>
      </c>
      <c r="L73" s="177">
        <v>2499.1</v>
      </c>
      <c r="M73" s="33">
        <v>335.40000000000009</v>
      </c>
      <c r="N73" s="1"/>
      <c r="O73" s="1"/>
    </row>
    <row r="74" spans="1:15" thickBot="1" x14ac:dyDescent="0.25">
      <c r="A74" s="341" t="s">
        <v>395</v>
      </c>
      <c r="B74" s="316" t="s">
        <v>447</v>
      </c>
      <c r="C74" s="85">
        <v>3104.8</v>
      </c>
      <c r="D74" s="355">
        <v>3197.9</v>
      </c>
      <c r="E74" s="367">
        <v>3197.9</v>
      </c>
      <c r="F74" s="323">
        <v>3293.8</v>
      </c>
      <c r="G74" s="323">
        <v>3392.7</v>
      </c>
      <c r="H74" s="323">
        <v>3494.4</v>
      </c>
      <c r="I74" s="324">
        <v>3587</v>
      </c>
      <c r="J74" s="11"/>
      <c r="K74" s="174" t="str">
        <f t="shared" si="0"/>
        <v xml:space="preserve">HPSS 4 </v>
      </c>
      <c r="L74" s="175">
        <v>2499.1</v>
      </c>
      <c r="M74" s="33">
        <v>698.80000000000018</v>
      </c>
      <c r="N74" s="1"/>
      <c r="O74" s="1"/>
    </row>
    <row r="75" spans="1:15" thickBot="1" x14ac:dyDescent="0.25">
      <c r="A75" s="341" t="s">
        <v>397</v>
      </c>
      <c r="B75" s="316" t="s">
        <v>448</v>
      </c>
      <c r="C75" s="85">
        <v>3371.5</v>
      </c>
      <c r="D75" s="355">
        <v>3472.6</v>
      </c>
      <c r="E75" s="367">
        <v>3472.6</v>
      </c>
      <c r="F75" s="323">
        <v>3576.8</v>
      </c>
      <c r="G75" s="323">
        <v>3684.1</v>
      </c>
      <c r="H75" s="323">
        <v>3794.6</v>
      </c>
      <c r="I75" s="324">
        <v>3895.2</v>
      </c>
      <c r="J75" s="11"/>
      <c r="K75" s="174" t="str">
        <f t="shared" si="0"/>
        <v xml:space="preserve">HPSS 4 </v>
      </c>
      <c r="L75" s="175">
        <v>2499.1</v>
      </c>
      <c r="M75" s="33">
        <v>973.5</v>
      </c>
      <c r="N75" s="1"/>
      <c r="O75" s="1"/>
    </row>
    <row r="76" spans="1:15" thickBot="1" x14ac:dyDescent="0.25">
      <c r="A76" s="341" t="s">
        <v>399</v>
      </c>
      <c r="B76" s="316" t="s">
        <v>449</v>
      </c>
      <c r="C76" s="85">
        <v>3770.1</v>
      </c>
      <c r="D76" s="355">
        <v>3883.2</v>
      </c>
      <c r="E76" s="367">
        <v>3883.2</v>
      </c>
      <c r="F76" s="323">
        <v>3999.7</v>
      </c>
      <c r="G76" s="323">
        <v>4119.7</v>
      </c>
      <c r="H76" s="323">
        <v>4243.3</v>
      </c>
      <c r="I76" s="324">
        <v>4355.7</v>
      </c>
      <c r="J76" s="11"/>
      <c r="K76" s="174" t="str">
        <f t="shared" si="0"/>
        <v xml:space="preserve">HPSS 4 </v>
      </c>
      <c r="L76" s="175">
        <v>2499.1</v>
      </c>
      <c r="M76" s="33">
        <v>1384.1</v>
      </c>
      <c r="N76" s="1"/>
      <c r="O76" s="1"/>
    </row>
    <row r="77" spans="1:15" s="62" customFormat="1" ht="57" x14ac:dyDescent="0.25">
      <c r="A77" s="322" t="s">
        <v>19</v>
      </c>
      <c r="B77" s="316" t="s">
        <v>20</v>
      </c>
      <c r="C77" s="316" t="s">
        <v>22</v>
      </c>
      <c r="D77" s="352" t="s">
        <v>26</v>
      </c>
      <c r="E77" s="368" t="s">
        <v>334</v>
      </c>
      <c r="F77" s="359" t="s">
        <v>335</v>
      </c>
      <c r="G77" s="317" t="s">
        <v>336</v>
      </c>
      <c r="H77" s="317" t="s">
        <v>337</v>
      </c>
      <c r="I77" s="317" t="s">
        <v>338</v>
      </c>
      <c r="J77" s="317"/>
      <c r="K77" s="317" t="s">
        <v>225</v>
      </c>
      <c r="L77" s="327" t="s">
        <v>339</v>
      </c>
      <c r="M77" s="327" t="s">
        <v>34</v>
      </c>
      <c r="N77" s="63"/>
      <c r="O77" s="63"/>
    </row>
    <row r="78" spans="1:15" thickBot="1" x14ac:dyDescent="0.25">
      <c r="A78" s="178" t="s">
        <v>450</v>
      </c>
      <c r="B78" s="178"/>
      <c r="C78" s="169"/>
      <c r="D78" s="356"/>
      <c r="E78" s="370"/>
      <c r="F78" s="362"/>
      <c r="G78" s="182"/>
      <c r="H78" s="182"/>
      <c r="I78" s="295"/>
      <c r="J78" s="183"/>
      <c r="K78" s="183"/>
      <c r="L78" s="183"/>
      <c r="M78" s="183"/>
      <c r="N78" s="179"/>
      <c r="O78" s="179"/>
    </row>
    <row r="79" spans="1:15" thickBot="1" x14ac:dyDescent="0.25">
      <c r="A79" s="181" t="s">
        <v>402</v>
      </c>
      <c r="B79" s="15" t="s">
        <v>451</v>
      </c>
      <c r="C79" s="85">
        <v>1139.5999999999999</v>
      </c>
      <c r="D79" s="355">
        <v>1173.8</v>
      </c>
      <c r="E79" s="367">
        <v>1240.4000000000001</v>
      </c>
      <c r="F79" s="323">
        <v>1277.5999999999999</v>
      </c>
      <c r="G79" s="323">
        <v>1315.9</v>
      </c>
      <c r="H79" s="323">
        <v>1355.4</v>
      </c>
      <c r="I79" s="324">
        <v>1391.3</v>
      </c>
      <c r="J79" s="11"/>
      <c r="K79" s="174" t="s">
        <v>404</v>
      </c>
      <c r="L79" s="33">
        <f>L31</f>
        <v>1065.2</v>
      </c>
      <c r="M79" s="33">
        <v>108.59999999999991</v>
      </c>
      <c r="N79" s="1"/>
      <c r="O79" s="1"/>
    </row>
    <row r="80" spans="1:15" thickBot="1" x14ac:dyDescent="0.25">
      <c r="A80" s="13" t="s">
        <v>351</v>
      </c>
      <c r="B80" s="15" t="s">
        <v>452</v>
      </c>
      <c r="C80" s="85">
        <v>1398.2</v>
      </c>
      <c r="D80" s="355">
        <v>1440.1</v>
      </c>
      <c r="E80" s="367">
        <v>1521.8</v>
      </c>
      <c r="F80" s="323">
        <v>1567.4</v>
      </c>
      <c r="G80" s="323">
        <v>1614.4</v>
      </c>
      <c r="H80" s="323">
        <v>1662.9</v>
      </c>
      <c r="I80" s="324">
        <v>1706.9</v>
      </c>
      <c r="J80" s="11"/>
      <c r="K80" s="174" t="str">
        <f t="shared" ref="K80:K100" si="1">K32</f>
        <v xml:space="preserve">HPSS 1.1 AQF 7 </v>
      </c>
      <c r="L80" s="173">
        <v>1308.9000000000001</v>
      </c>
      <c r="M80" s="33">
        <v>131.19999999999982</v>
      </c>
      <c r="N80" s="1"/>
      <c r="O80" s="1"/>
    </row>
    <row r="81" spans="1:15" thickBot="1" x14ac:dyDescent="0.25">
      <c r="A81" s="13" t="s">
        <v>354</v>
      </c>
      <c r="B81" s="15" t="s">
        <v>453</v>
      </c>
      <c r="C81" s="85">
        <v>1469.2</v>
      </c>
      <c r="D81" s="355">
        <v>1513.3</v>
      </c>
      <c r="E81" s="367">
        <v>1599.1</v>
      </c>
      <c r="F81" s="323">
        <v>1647.1</v>
      </c>
      <c r="G81" s="323">
        <v>1696.5</v>
      </c>
      <c r="H81" s="323">
        <v>1747.4</v>
      </c>
      <c r="I81" s="324">
        <v>1793.7</v>
      </c>
      <c r="J81" s="11"/>
      <c r="K81" s="174" t="str">
        <f t="shared" si="1"/>
        <v>HPSS 1.2</v>
      </c>
      <c r="L81" s="173">
        <v>1409</v>
      </c>
      <c r="M81" s="33">
        <v>104.29999999999995</v>
      </c>
      <c r="N81" s="1"/>
      <c r="O81" s="1"/>
    </row>
    <row r="82" spans="1:15" thickBot="1" x14ac:dyDescent="0.25">
      <c r="A82" s="341" t="s">
        <v>357</v>
      </c>
      <c r="B82" s="191" t="s">
        <v>454</v>
      </c>
      <c r="C82" s="85">
        <v>1559.1</v>
      </c>
      <c r="D82" s="355">
        <v>1605.9</v>
      </c>
      <c r="E82" s="367">
        <v>1697</v>
      </c>
      <c r="F82" s="323">
        <v>1747.9</v>
      </c>
      <c r="G82" s="323">
        <v>1800.3</v>
      </c>
      <c r="H82" s="323">
        <v>1854.3</v>
      </c>
      <c r="I82" s="324">
        <v>1903.4</v>
      </c>
      <c r="J82" s="11"/>
      <c r="K82" s="174" t="str">
        <f t="shared" si="1"/>
        <v xml:space="preserve">HPSS 1.2 </v>
      </c>
      <c r="L82" s="173">
        <v>1409</v>
      </c>
      <c r="M82" s="33">
        <v>196.90000000000009</v>
      </c>
      <c r="N82" s="1"/>
      <c r="O82" s="1"/>
    </row>
    <row r="83" spans="1:15" thickBot="1" x14ac:dyDescent="0.25">
      <c r="A83" s="341" t="s">
        <v>360</v>
      </c>
      <c r="B83" s="191" t="s">
        <v>455</v>
      </c>
      <c r="C83" s="85">
        <v>1627</v>
      </c>
      <c r="D83" s="355">
        <v>1675.8</v>
      </c>
      <c r="E83" s="367">
        <v>1770.8</v>
      </c>
      <c r="F83" s="323">
        <v>1823.9</v>
      </c>
      <c r="G83" s="323">
        <v>1878.7</v>
      </c>
      <c r="H83" s="323">
        <v>1935</v>
      </c>
      <c r="I83" s="324">
        <v>1986.3</v>
      </c>
      <c r="J83" s="11"/>
      <c r="K83" s="174" t="str">
        <f t="shared" si="1"/>
        <v xml:space="preserve">HPSS 1.3 </v>
      </c>
      <c r="L83" s="173">
        <v>1565.3</v>
      </c>
      <c r="M83" s="33">
        <v>110.5</v>
      </c>
      <c r="N83" s="1"/>
      <c r="O83" s="1"/>
    </row>
    <row r="84" spans="1:15" thickBot="1" x14ac:dyDescent="0.25">
      <c r="A84" s="341" t="s">
        <v>363</v>
      </c>
      <c r="B84" s="316" t="s">
        <v>456</v>
      </c>
      <c r="C84" s="85">
        <v>1700.9</v>
      </c>
      <c r="D84" s="355">
        <v>1751.9</v>
      </c>
      <c r="E84" s="367">
        <v>1851.2</v>
      </c>
      <c r="F84" s="323">
        <v>1906.8</v>
      </c>
      <c r="G84" s="323">
        <v>1964</v>
      </c>
      <c r="H84" s="323">
        <v>2022.9</v>
      </c>
      <c r="I84" s="324">
        <v>2076.5</v>
      </c>
      <c r="J84" s="11"/>
      <c r="K84" s="174" t="str">
        <f t="shared" si="1"/>
        <v>HPSS 1.3</v>
      </c>
      <c r="L84" s="173">
        <v>1565.3</v>
      </c>
      <c r="M84" s="33">
        <v>186.60000000000014</v>
      </c>
      <c r="N84" s="1"/>
      <c r="O84" s="1"/>
    </row>
    <row r="85" spans="1:15" thickBot="1" x14ac:dyDescent="0.25">
      <c r="A85" s="341" t="s">
        <v>366</v>
      </c>
      <c r="B85" s="191" t="s">
        <v>457</v>
      </c>
      <c r="C85" s="85">
        <v>1787.4</v>
      </c>
      <c r="D85" s="355">
        <v>1841</v>
      </c>
      <c r="E85" s="367">
        <v>1945.4</v>
      </c>
      <c r="F85" s="323">
        <v>2003.7</v>
      </c>
      <c r="G85" s="323">
        <v>2063.9</v>
      </c>
      <c r="H85" s="323">
        <v>2125.8000000000002</v>
      </c>
      <c r="I85" s="324">
        <v>2182.1</v>
      </c>
      <c r="J85" s="11"/>
      <c r="K85" s="174" t="str">
        <f t="shared" si="1"/>
        <v xml:space="preserve">HPSS 2.1 </v>
      </c>
      <c r="L85" s="318">
        <v>1945.4</v>
      </c>
      <c r="M85" s="319">
        <v>0</v>
      </c>
      <c r="N85" s="1"/>
      <c r="O85" s="1"/>
    </row>
    <row r="86" spans="1:15" thickBot="1" x14ac:dyDescent="0.25">
      <c r="A86" s="341" t="s">
        <v>369</v>
      </c>
      <c r="B86" s="191" t="s">
        <v>458</v>
      </c>
      <c r="C86" s="85">
        <v>1869.4</v>
      </c>
      <c r="D86" s="355">
        <v>1925.5</v>
      </c>
      <c r="E86" s="367">
        <v>2034.7</v>
      </c>
      <c r="F86" s="323">
        <v>2095.6999999999998</v>
      </c>
      <c r="G86" s="323">
        <v>2158.6</v>
      </c>
      <c r="H86" s="323">
        <v>2223.3000000000002</v>
      </c>
      <c r="I86" s="324">
        <v>2282.3000000000002</v>
      </c>
      <c r="J86" s="11"/>
      <c r="K86" s="174" t="str">
        <f t="shared" si="1"/>
        <v xml:space="preserve">HPSS 2.1 </v>
      </c>
      <c r="L86" s="318">
        <v>1945.4</v>
      </c>
      <c r="M86" s="319">
        <v>89.3</v>
      </c>
      <c r="N86" s="1"/>
      <c r="O86" s="1"/>
    </row>
    <row r="87" spans="1:15" thickBot="1" x14ac:dyDescent="0.25">
      <c r="A87" s="341" t="s">
        <v>371</v>
      </c>
      <c r="B87" s="191" t="s">
        <v>459</v>
      </c>
      <c r="C87" s="85">
        <v>1984.2</v>
      </c>
      <c r="D87" s="355">
        <v>2043.7</v>
      </c>
      <c r="E87" s="367">
        <v>2159.6</v>
      </c>
      <c r="F87" s="323">
        <v>2224.4</v>
      </c>
      <c r="G87" s="323">
        <v>2291.1</v>
      </c>
      <c r="H87" s="323">
        <v>2359.8000000000002</v>
      </c>
      <c r="I87" s="324">
        <v>2422.4</v>
      </c>
      <c r="J87" s="11"/>
      <c r="K87" s="174" t="str">
        <f t="shared" si="1"/>
        <v xml:space="preserve">HPSS 2.1 </v>
      </c>
      <c r="L87" s="318">
        <v>1945.4</v>
      </c>
      <c r="M87" s="33">
        <v>98.299999999999955</v>
      </c>
      <c r="N87" s="1"/>
      <c r="O87" s="1"/>
    </row>
    <row r="88" spans="1:15" thickBot="1" x14ac:dyDescent="0.25">
      <c r="A88" s="335" t="s">
        <v>373</v>
      </c>
      <c r="B88" s="191" t="s">
        <v>460</v>
      </c>
      <c r="C88" s="85">
        <v>2054.5</v>
      </c>
      <c r="D88" s="355">
        <v>2116.1</v>
      </c>
      <c r="E88" s="367">
        <v>2236.1</v>
      </c>
      <c r="F88" s="323">
        <v>2303.1999999999998</v>
      </c>
      <c r="G88" s="323">
        <v>2372.3000000000002</v>
      </c>
      <c r="H88" s="323">
        <v>2443.4</v>
      </c>
      <c r="I88" s="324">
        <v>2508.1999999999998</v>
      </c>
      <c r="J88" s="11"/>
      <c r="K88" s="174" t="str">
        <f t="shared" si="1"/>
        <v xml:space="preserve">HPSS 2.1 </v>
      </c>
      <c r="L88" s="318">
        <v>1945.4</v>
      </c>
      <c r="M88" s="33">
        <v>170.69999999999982</v>
      </c>
      <c r="N88" s="1"/>
      <c r="O88" s="1"/>
    </row>
    <row r="89" spans="1:15" thickBot="1" x14ac:dyDescent="0.25">
      <c r="A89" s="335" t="s">
        <v>375</v>
      </c>
      <c r="B89" s="191" t="s">
        <v>461</v>
      </c>
      <c r="C89" s="85">
        <v>2062.6999999999998</v>
      </c>
      <c r="D89" s="355">
        <v>2124.6</v>
      </c>
      <c r="E89" s="367">
        <v>2245.1</v>
      </c>
      <c r="F89" s="323">
        <v>2312.4</v>
      </c>
      <c r="G89" s="323">
        <v>2381.8000000000002</v>
      </c>
      <c r="H89" s="323">
        <v>2453.1999999999998</v>
      </c>
      <c r="I89" s="324">
        <v>2518.3000000000002</v>
      </c>
      <c r="J89" s="11"/>
      <c r="K89" s="174" t="str">
        <f t="shared" si="1"/>
        <v>HPSS 3</v>
      </c>
      <c r="L89" s="175">
        <v>1983.2</v>
      </c>
      <c r="M89" s="33">
        <v>141.39999999999986</v>
      </c>
      <c r="N89" s="1"/>
      <c r="O89" s="1"/>
    </row>
    <row r="90" spans="1:15" thickBot="1" x14ac:dyDescent="0.25">
      <c r="A90" s="335" t="s">
        <v>378</v>
      </c>
      <c r="B90" s="191" t="s">
        <v>462</v>
      </c>
      <c r="C90" s="85">
        <v>2135.1999999999998</v>
      </c>
      <c r="D90" s="355">
        <v>2199.3000000000002</v>
      </c>
      <c r="E90" s="367">
        <v>2324</v>
      </c>
      <c r="F90" s="323">
        <v>2393.6999999999998</v>
      </c>
      <c r="G90" s="323">
        <v>2465.5</v>
      </c>
      <c r="H90" s="323">
        <v>2539.5</v>
      </c>
      <c r="I90" s="324">
        <v>2606.8000000000002</v>
      </c>
      <c r="J90" s="11"/>
      <c r="K90" s="174" t="str">
        <f t="shared" si="1"/>
        <v>HPSS 3</v>
      </c>
      <c r="L90" s="175">
        <v>1983.2</v>
      </c>
      <c r="M90" s="33">
        <v>216.10000000000014</v>
      </c>
      <c r="N90" s="1"/>
      <c r="O90" s="1"/>
    </row>
    <row r="91" spans="1:15" thickBot="1" x14ac:dyDescent="0.25">
      <c r="A91" s="335" t="s">
        <v>380</v>
      </c>
      <c r="B91" s="191" t="s">
        <v>463</v>
      </c>
      <c r="C91" s="85">
        <v>2192.3000000000002</v>
      </c>
      <c r="D91" s="355">
        <v>2258.1</v>
      </c>
      <c r="E91" s="367">
        <v>2386.1</v>
      </c>
      <c r="F91" s="323">
        <v>2457.6999999999998</v>
      </c>
      <c r="G91" s="323">
        <v>2531.4</v>
      </c>
      <c r="H91" s="323">
        <v>2607.4</v>
      </c>
      <c r="I91" s="324">
        <v>2676.5</v>
      </c>
      <c r="J91" s="11"/>
      <c r="K91" s="174" t="str">
        <f t="shared" si="1"/>
        <v>HPSS 3</v>
      </c>
      <c r="L91" s="175">
        <v>1983.2</v>
      </c>
      <c r="M91" s="33">
        <v>274.89999999999986</v>
      </c>
      <c r="N91" s="1"/>
      <c r="O91" s="1"/>
    </row>
    <row r="92" spans="1:15" thickBot="1" x14ac:dyDescent="0.25">
      <c r="A92" s="335" t="s">
        <v>382</v>
      </c>
      <c r="B92" s="191" t="s">
        <v>464</v>
      </c>
      <c r="C92" s="85">
        <v>2356.6999999999998</v>
      </c>
      <c r="D92" s="355">
        <v>2427.4009999999998</v>
      </c>
      <c r="E92" s="367">
        <v>2565</v>
      </c>
      <c r="F92" s="323">
        <v>2642</v>
      </c>
      <c r="G92" s="323">
        <v>2721.2</v>
      </c>
      <c r="H92" s="323">
        <v>2802.9</v>
      </c>
      <c r="I92" s="324">
        <v>2877.2</v>
      </c>
      <c r="J92" s="11"/>
      <c r="K92" s="174" t="str">
        <f t="shared" si="1"/>
        <v>HPSS 3</v>
      </c>
      <c r="L92" s="175">
        <v>1983.2</v>
      </c>
      <c r="M92" s="33">
        <v>444.20099999999979</v>
      </c>
      <c r="N92" s="1"/>
      <c r="O92" s="1"/>
    </row>
    <row r="93" spans="1:15" thickBot="1" x14ac:dyDescent="0.25">
      <c r="A93" s="341" t="s">
        <v>384</v>
      </c>
      <c r="B93" s="316" t="s">
        <v>465</v>
      </c>
      <c r="C93" s="85">
        <v>2497.3000000000002</v>
      </c>
      <c r="D93" s="355">
        <v>2572.1999999999998</v>
      </c>
      <c r="E93" s="367">
        <v>2718</v>
      </c>
      <c r="F93" s="323">
        <v>2799.6</v>
      </c>
      <c r="G93" s="323">
        <v>2883.6</v>
      </c>
      <c r="H93" s="323">
        <v>2970.1</v>
      </c>
      <c r="I93" s="324">
        <v>3048.8</v>
      </c>
      <c r="J93" s="11"/>
      <c r="K93" s="174" t="str">
        <f t="shared" si="1"/>
        <v xml:space="preserve">HPSS 4 </v>
      </c>
      <c r="L93" s="177">
        <v>2499.1</v>
      </c>
      <c r="M93" s="33">
        <v>73.099999999999909</v>
      </c>
      <c r="N93" s="1"/>
      <c r="O93" s="1"/>
    </row>
    <row r="94" spans="1:15" thickBot="1" x14ac:dyDescent="0.25">
      <c r="A94" s="341" t="s">
        <v>387</v>
      </c>
      <c r="B94" s="316" t="s">
        <v>466</v>
      </c>
      <c r="C94" s="85">
        <v>2581.5</v>
      </c>
      <c r="D94" s="355">
        <v>2658.9</v>
      </c>
      <c r="E94" s="367">
        <v>2809.7</v>
      </c>
      <c r="F94" s="323">
        <v>2893.9</v>
      </c>
      <c r="G94" s="323">
        <v>2980.8</v>
      </c>
      <c r="H94" s="323">
        <v>3070.2</v>
      </c>
      <c r="I94" s="324">
        <v>3151.6</v>
      </c>
      <c r="J94" s="11"/>
      <c r="K94" s="174" t="str">
        <f t="shared" si="1"/>
        <v xml:space="preserve">HPSS 4 </v>
      </c>
      <c r="L94" s="177">
        <v>2499.1</v>
      </c>
      <c r="M94" s="33">
        <v>159.80000000000018</v>
      </c>
      <c r="N94" s="1"/>
      <c r="O94" s="1"/>
    </row>
    <row r="95" spans="1:15" thickBot="1" x14ac:dyDescent="0.25">
      <c r="A95" s="341" t="s">
        <v>389</v>
      </c>
      <c r="B95" s="316" t="s">
        <v>467</v>
      </c>
      <c r="C95" s="85">
        <v>2666.4</v>
      </c>
      <c r="D95" s="355">
        <v>2746.4</v>
      </c>
      <c r="E95" s="367">
        <v>2902.1</v>
      </c>
      <c r="F95" s="323">
        <v>2989.2</v>
      </c>
      <c r="G95" s="323">
        <v>3078.9</v>
      </c>
      <c r="H95" s="323">
        <v>3171.2</v>
      </c>
      <c r="I95" s="324">
        <v>3255.3</v>
      </c>
      <c r="J95" s="11"/>
      <c r="K95" s="174" t="str">
        <f t="shared" si="1"/>
        <v xml:space="preserve">HPSS 4 </v>
      </c>
      <c r="L95" s="177">
        <v>2499.1</v>
      </c>
      <c r="M95" s="33">
        <v>247.30000000000018</v>
      </c>
      <c r="N95" s="1"/>
      <c r="O95" s="1"/>
    </row>
    <row r="96" spans="1:15" thickBot="1" x14ac:dyDescent="0.25">
      <c r="A96" s="341" t="s">
        <v>391</v>
      </c>
      <c r="B96" s="316" t="s">
        <v>468</v>
      </c>
      <c r="C96" s="85">
        <v>2751.9</v>
      </c>
      <c r="D96" s="355">
        <v>2834.5</v>
      </c>
      <c r="E96" s="367">
        <v>2995.2</v>
      </c>
      <c r="F96" s="323">
        <v>3085.1</v>
      </c>
      <c r="G96" s="323">
        <v>3177.6</v>
      </c>
      <c r="H96" s="323">
        <v>3273</v>
      </c>
      <c r="I96" s="324">
        <v>3359.7</v>
      </c>
      <c r="J96" s="11"/>
      <c r="K96" s="174" t="str">
        <f t="shared" si="1"/>
        <v xml:space="preserve">HPSS 4 </v>
      </c>
      <c r="L96" s="177">
        <v>2499.1</v>
      </c>
      <c r="M96" s="33">
        <v>335.40000000000009</v>
      </c>
      <c r="N96" s="1"/>
      <c r="O96" s="1"/>
    </row>
    <row r="97" spans="1:15" thickBot="1" x14ac:dyDescent="0.25">
      <c r="A97" s="341" t="s">
        <v>393</v>
      </c>
      <c r="B97" s="316" t="s">
        <v>469</v>
      </c>
      <c r="C97" s="85">
        <v>2751.9</v>
      </c>
      <c r="D97" s="355">
        <v>2834.5</v>
      </c>
      <c r="E97" s="367">
        <v>2995.2</v>
      </c>
      <c r="F97" s="323">
        <v>3085.1</v>
      </c>
      <c r="G97" s="323">
        <v>3177.6</v>
      </c>
      <c r="H97" s="323">
        <v>3273</v>
      </c>
      <c r="I97" s="324">
        <v>3359.7</v>
      </c>
      <c r="J97" s="11"/>
      <c r="K97" s="174" t="str">
        <f t="shared" si="1"/>
        <v xml:space="preserve">HPSS 4 </v>
      </c>
      <c r="L97" s="177">
        <v>2499.1</v>
      </c>
      <c r="M97" s="33">
        <v>335.40000000000009</v>
      </c>
      <c r="N97" s="1"/>
      <c r="O97" s="1"/>
    </row>
    <row r="98" spans="1:15" thickBot="1" x14ac:dyDescent="0.25">
      <c r="A98" s="341" t="s">
        <v>395</v>
      </c>
      <c r="B98" s="316" t="s">
        <v>470</v>
      </c>
      <c r="C98" s="85">
        <v>3104.8</v>
      </c>
      <c r="D98" s="355">
        <v>3197.9</v>
      </c>
      <c r="E98" s="367">
        <v>3197.9</v>
      </c>
      <c r="F98" s="323">
        <v>3293.8</v>
      </c>
      <c r="G98" s="323">
        <v>3392.7</v>
      </c>
      <c r="H98" s="323">
        <v>3494.4</v>
      </c>
      <c r="I98" s="324">
        <v>3587</v>
      </c>
      <c r="J98" s="11"/>
      <c r="K98" s="174" t="str">
        <f t="shared" si="1"/>
        <v xml:space="preserve">HPSS 4 </v>
      </c>
      <c r="L98" s="175">
        <v>2499.1</v>
      </c>
      <c r="M98" s="33">
        <v>698.80000000000018</v>
      </c>
      <c r="N98" s="1"/>
      <c r="O98" s="1"/>
    </row>
    <row r="99" spans="1:15" thickBot="1" x14ac:dyDescent="0.25">
      <c r="A99" s="341" t="s">
        <v>397</v>
      </c>
      <c r="B99" s="316" t="s">
        <v>471</v>
      </c>
      <c r="C99" s="85">
        <v>3371.5</v>
      </c>
      <c r="D99" s="355">
        <v>3472.6</v>
      </c>
      <c r="E99" s="367">
        <v>3472.6</v>
      </c>
      <c r="F99" s="323">
        <v>3576.8</v>
      </c>
      <c r="G99" s="323">
        <v>3684.1</v>
      </c>
      <c r="H99" s="323">
        <v>3794.6</v>
      </c>
      <c r="I99" s="324">
        <v>3895.2</v>
      </c>
      <c r="J99" s="11"/>
      <c r="K99" s="174" t="str">
        <f t="shared" si="1"/>
        <v xml:space="preserve">HPSS 4 </v>
      </c>
      <c r="L99" s="175">
        <v>2499.1</v>
      </c>
      <c r="M99" s="33">
        <v>973.5</v>
      </c>
      <c r="N99" s="1"/>
      <c r="O99" s="1"/>
    </row>
    <row r="100" spans="1:15" thickBot="1" x14ac:dyDescent="0.25">
      <c r="A100" s="341" t="s">
        <v>399</v>
      </c>
      <c r="B100" s="316" t="s">
        <v>472</v>
      </c>
      <c r="C100" s="85">
        <v>3770.1</v>
      </c>
      <c r="D100" s="355">
        <v>3883.2</v>
      </c>
      <c r="E100" s="367">
        <v>3883.2</v>
      </c>
      <c r="F100" s="323">
        <v>3999.7</v>
      </c>
      <c r="G100" s="323">
        <v>4119.7</v>
      </c>
      <c r="H100" s="323">
        <v>4243.3</v>
      </c>
      <c r="I100" s="324">
        <v>4355.7</v>
      </c>
      <c r="J100" s="11"/>
      <c r="K100" s="174" t="str">
        <f t="shared" si="1"/>
        <v xml:space="preserve">HPSS 4 </v>
      </c>
      <c r="L100" s="175">
        <v>2499.1</v>
      </c>
      <c r="M100" s="33">
        <v>1384.1</v>
      </c>
      <c r="N100" s="1"/>
      <c r="O100" s="1"/>
    </row>
    <row r="101" spans="1:15" s="62" customFormat="1" ht="57" x14ac:dyDescent="0.25">
      <c r="A101" s="322" t="s">
        <v>19</v>
      </c>
      <c r="B101" s="316" t="s">
        <v>20</v>
      </c>
      <c r="C101" s="316" t="s">
        <v>22</v>
      </c>
      <c r="D101" s="352" t="s">
        <v>26</v>
      </c>
      <c r="E101" s="368" t="s">
        <v>334</v>
      </c>
      <c r="F101" s="359" t="s">
        <v>335</v>
      </c>
      <c r="G101" s="317" t="s">
        <v>336</v>
      </c>
      <c r="H101" s="317" t="s">
        <v>337</v>
      </c>
      <c r="I101" s="317" t="s">
        <v>338</v>
      </c>
      <c r="J101" s="317"/>
      <c r="K101" s="317" t="s">
        <v>225</v>
      </c>
      <c r="L101" s="327" t="s">
        <v>339</v>
      </c>
      <c r="M101" s="327" t="s">
        <v>34</v>
      </c>
      <c r="N101" s="63"/>
      <c r="O101" s="63"/>
    </row>
    <row r="102" spans="1:15" thickBot="1" x14ac:dyDescent="0.25">
      <c r="A102" s="184" t="s">
        <v>473</v>
      </c>
      <c r="B102" s="184"/>
      <c r="C102" s="182"/>
      <c r="D102" s="357"/>
      <c r="E102" s="371"/>
      <c r="F102" s="362"/>
      <c r="G102" s="182"/>
      <c r="H102" s="182"/>
      <c r="I102" s="295"/>
      <c r="J102" s="183"/>
      <c r="K102" s="183"/>
      <c r="L102" s="183"/>
      <c r="M102" s="183"/>
      <c r="N102" s="179"/>
      <c r="O102" s="179"/>
    </row>
    <row r="103" spans="1:15" thickBot="1" x14ac:dyDescent="0.25">
      <c r="A103" s="181" t="s">
        <v>402</v>
      </c>
      <c r="B103" s="15" t="s">
        <v>474</v>
      </c>
      <c r="C103" s="85">
        <v>1139.5999999999999</v>
      </c>
      <c r="D103" s="355">
        <v>1173.8</v>
      </c>
      <c r="E103" s="367">
        <v>1240.4000000000001</v>
      </c>
      <c r="F103" s="323">
        <v>1277.5999999999999</v>
      </c>
      <c r="G103" s="323">
        <v>1315.9</v>
      </c>
      <c r="H103" s="323">
        <v>1355.4</v>
      </c>
      <c r="I103" s="324">
        <v>1391.3</v>
      </c>
      <c r="J103" s="11"/>
      <c r="K103" s="174" t="str">
        <f t="shared" ref="K103:L124" si="2">K31</f>
        <v>Support Services Level 2</v>
      </c>
      <c r="L103" s="33">
        <f t="shared" si="2"/>
        <v>1065.2</v>
      </c>
      <c r="M103" s="33">
        <v>108.59999999999991</v>
      </c>
      <c r="N103" s="1"/>
      <c r="O103" s="1"/>
    </row>
    <row r="104" spans="1:15" thickBot="1" x14ac:dyDescent="0.25">
      <c r="A104" s="13" t="s">
        <v>351</v>
      </c>
      <c r="B104" s="15" t="s">
        <v>475</v>
      </c>
      <c r="C104" s="85">
        <v>1398.2</v>
      </c>
      <c r="D104" s="355">
        <v>1440.1</v>
      </c>
      <c r="E104" s="367">
        <v>1521.8</v>
      </c>
      <c r="F104" s="323">
        <v>1567.4</v>
      </c>
      <c r="G104" s="323">
        <v>1614.4</v>
      </c>
      <c r="H104" s="323">
        <v>1662.9</v>
      </c>
      <c r="I104" s="324">
        <v>1706.9</v>
      </c>
      <c r="J104" s="11"/>
      <c r="K104" s="174" t="str">
        <f t="shared" si="2"/>
        <v xml:space="preserve">HPSS 1.1 AQF 7 </v>
      </c>
      <c r="L104" s="33">
        <f t="shared" si="2"/>
        <v>1308.9000000000001</v>
      </c>
      <c r="M104" s="33">
        <v>131.19999999999982</v>
      </c>
      <c r="N104" s="1"/>
      <c r="O104" s="1"/>
    </row>
    <row r="105" spans="1:15" thickBot="1" x14ac:dyDescent="0.25">
      <c r="A105" s="13" t="s">
        <v>354</v>
      </c>
      <c r="B105" s="15" t="s">
        <v>476</v>
      </c>
      <c r="C105" s="85">
        <v>1469.2</v>
      </c>
      <c r="D105" s="355">
        <v>1513.3</v>
      </c>
      <c r="E105" s="367">
        <v>1599.1</v>
      </c>
      <c r="F105" s="323">
        <v>1647.1</v>
      </c>
      <c r="G105" s="323">
        <v>1696.5</v>
      </c>
      <c r="H105" s="323">
        <v>1747.4</v>
      </c>
      <c r="I105" s="324">
        <v>1793.7</v>
      </c>
      <c r="J105" s="11"/>
      <c r="K105" s="174" t="str">
        <f t="shared" si="2"/>
        <v>HPSS 1.2</v>
      </c>
      <c r="L105" s="33">
        <f t="shared" si="2"/>
        <v>1409</v>
      </c>
      <c r="M105" s="33">
        <v>104.29999999999995</v>
      </c>
      <c r="N105" s="1"/>
      <c r="O105" s="1"/>
    </row>
    <row r="106" spans="1:15" thickBot="1" x14ac:dyDescent="0.25">
      <c r="A106" s="13" t="s">
        <v>357</v>
      </c>
      <c r="B106" s="15" t="s">
        <v>477</v>
      </c>
      <c r="C106" s="85">
        <v>1559.1</v>
      </c>
      <c r="D106" s="355">
        <v>1605.9</v>
      </c>
      <c r="E106" s="367">
        <v>1697</v>
      </c>
      <c r="F106" s="323">
        <v>1747.9</v>
      </c>
      <c r="G106" s="323">
        <v>1800.3</v>
      </c>
      <c r="H106" s="323">
        <v>1854.3</v>
      </c>
      <c r="I106" s="324">
        <v>1903.4</v>
      </c>
      <c r="J106" s="11"/>
      <c r="K106" s="174" t="str">
        <f t="shared" si="2"/>
        <v xml:space="preserve">HPSS 1.2 </v>
      </c>
      <c r="L106" s="33">
        <f t="shared" si="2"/>
        <v>1409</v>
      </c>
      <c r="M106" s="33">
        <v>196.90000000000009</v>
      </c>
      <c r="N106" s="1"/>
      <c r="O106" s="1"/>
    </row>
    <row r="107" spans="1:15" thickBot="1" x14ac:dyDescent="0.25">
      <c r="A107" s="341" t="s">
        <v>360</v>
      </c>
      <c r="B107" s="191" t="s">
        <v>478</v>
      </c>
      <c r="C107" s="85">
        <v>1627</v>
      </c>
      <c r="D107" s="355">
        <v>1675.8</v>
      </c>
      <c r="E107" s="367">
        <v>1770.8</v>
      </c>
      <c r="F107" s="323">
        <v>1823.9</v>
      </c>
      <c r="G107" s="323">
        <v>1878.7</v>
      </c>
      <c r="H107" s="323">
        <v>1935</v>
      </c>
      <c r="I107" s="324">
        <v>1986.3</v>
      </c>
      <c r="J107" s="11"/>
      <c r="K107" s="174" t="str">
        <f t="shared" si="2"/>
        <v xml:space="preserve">HPSS 1.3 </v>
      </c>
      <c r="L107" s="33">
        <f t="shared" si="2"/>
        <v>1565.3</v>
      </c>
      <c r="M107" s="33">
        <v>110.5</v>
      </c>
      <c r="N107" s="1"/>
      <c r="O107" s="1"/>
    </row>
    <row r="108" spans="1:15" thickBot="1" x14ac:dyDescent="0.25">
      <c r="A108" s="341" t="s">
        <v>363</v>
      </c>
      <c r="B108" s="316" t="s">
        <v>479</v>
      </c>
      <c r="C108" s="85">
        <v>1700.9</v>
      </c>
      <c r="D108" s="355">
        <v>1751.9</v>
      </c>
      <c r="E108" s="367">
        <v>1851.2</v>
      </c>
      <c r="F108" s="323">
        <v>1906.8</v>
      </c>
      <c r="G108" s="323">
        <v>1964</v>
      </c>
      <c r="H108" s="323">
        <v>2022.9</v>
      </c>
      <c r="I108" s="324">
        <v>2076.5</v>
      </c>
      <c r="J108" s="11"/>
      <c r="K108" s="174" t="str">
        <f t="shared" si="2"/>
        <v>HPSS 1.3</v>
      </c>
      <c r="L108" s="33">
        <f t="shared" si="2"/>
        <v>1565.3</v>
      </c>
      <c r="M108" s="33">
        <v>186.60000000000014</v>
      </c>
      <c r="N108" s="1"/>
      <c r="O108" s="1"/>
    </row>
    <row r="109" spans="1:15" thickBot="1" x14ac:dyDescent="0.25">
      <c r="A109" s="341" t="s">
        <v>366</v>
      </c>
      <c r="B109" s="191" t="s">
        <v>480</v>
      </c>
      <c r="C109" s="85">
        <v>1787.4</v>
      </c>
      <c r="D109" s="355">
        <v>1841</v>
      </c>
      <c r="E109" s="367">
        <v>1945.4</v>
      </c>
      <c r="F109" s="323">
        <v>2003.7</v>
      </c>
      <c r="G109" s="323">
        <v>2063.9</v>
      </c>
      <c r="H109" s="323">
        <v>2125.8000000000002</v>
      </c>
      <c r="I109" s="324">
        <v>2182.1</v>
      </c>
      <c r="J109" s="11"/>
      <c r="K109" s="174" t="str">
        <f t="shared" si="2"/>
        <v xml:space="preserve">HPSS 2.1 </v>
      </c>
      <c r="L109" s="319">
        <f t="shared" si="2"/>
        <v>1945.4</v>
      </c>
      <c r="M109" s="319">
        <v>0</v>
      </c>
      <c r="N109" s="1"/>
      <c r="O109" s="1"/>
    </row>
    <row r="110" spans="1:15" thickBot="1" x14ac:dyDescent="0.25">
      <c r="A110" s="341" t="s">
        <v>369</v>
      </c>
      <c r="B110" s="191" t="s">
        <v>481</v>
      </c>
      <c r="C110" s="85">
        <v>1869.4</v>
      </c>
      <c r="D110" s="355">
        <v>1925.5</v>
      </c>
      <c r="E110" s="367">
        <v>2034.7</v>
      </c>
      <c r="F110" s="323">
        <v>2095.6999999999998</v>
      </c>
      <c r="G110" s="323">
        <v>2158.6</v>
      </c>
      <c r="H110" s="323">
        <v>2223.3000000000002</v>
      </c>
      <c r="I110" s="324">
        <v>2282.3000000000002</v>
      </c>
      <c r="J110" s="11"/>
      <c r="K110" s="174" t="str">
        <f t="shared" si="2"/>
        <v xml:space="preserve">HPSS 2.1 </v>
      </c>
      <c r="L110" s="319">
        <f t="shared" si="2"/>
        <v>1945.4</v>
      </c>
      <c r="M110" s="319">
        <v>89.3</v>
      </c>
      <c r="N110" s="1"/>
      <c r="O110" s="1"/>
    </row>
    <row r="111" spans="1:15" thickBot="1" x14ac:dyDescent="0.25">
      <c r="A111" s="341" t="s">
        <v>371</v>
      </c>
      <c r="B111" s="191" t="s">
        <v>482</v>
      </c>
      <c r="C111" s="85">
        <v>1984.2</v>
      </c>
      <c r="D111" s="355">
        <v>2043.7</v>
      </c>
      <c r="E111" s="367">
        <v>2159.6</v>
      </c>
      <c r="F111" s="323">
        <v>2224.4</v>
      </c>
      <c r="G111" s="323">
        <v>2291.1</v>
      </c>
      <c r="H111" s="323">
        <v>2359.8000000000002</v>
      </c>
      <c r="I111" s="324">
        <v>2422.4</v>
      </c>
      <c r="J111" s="11"/>
      <c r="K111" s="174" t="str">
        <f t="shared" si="2"/>
        <v xml:space="preserve">HPSS 2.1 </v>
      </c>
      <c r="L111" s="33">
        <f t="shared" si="2"/>
        <v>1945.4</v>
      </c>
      <c r="M111" s="33">
        <v>98.299999999999955</v>
      </c>
      <c r="N111" s="1"/>
      <c r="O111" s="1"/>
    </row>
    <row r="112" spans="1:15" thickBot="1" x14ac:dyDescent="0.25">
      <c r="A112" s="335" t="s">
        <v>373</v>
      </c>
      <c r="B112" s="191" t="s">
        <v>483</v>
      </c>
      <c r="C112" s="85">
        <v>2054.5</v>
      </c>
      <c r="D112" s="355">
        <v>2116.1</v>
      </c>
      <c r="E112" s="367">
        <v>2236.1</v>
      </c>
      <c r="F112" s="323">
        <v>2303.1999999999998</v>
      </c>
      <c r="G112" s="323">
        <v>2372.3000000000002</v>
      </c>
      <c r="H112" s="323">
        <v>2443.4</v>
      </c>
      <c r="I112" s="324">
        <v>2508.1999999999998</v>
      </c>
      <c r="J112" s="11"/>
      <c r="K112" s="174" t="str">
        <f t="shared" si="2"/>
        <v xml:space="preserve">HPSS 2.1 </v>
      </c>
      <c r="L112" s="33">
        <f t="shared" si="2"/>
        <v>1945.4</v>
      </c>
      <c r="M112" s="33">
        <v>170.69999999999982</v>
      </c>
      <c r="N112" s="1"/>
      <c r="O112" s="1"/>
    </row>
    <row r="113" spans="1:15" thickBot="1" x14ac:dyDescent="0.25">
      <c r="A113" s="335" t="s">
        <v>375</v>
      </c>
      <c r="B113" s="191" t="s">
        <v>484</v>
      </c>
      <c r="C113" s="85">
        <v>2062.6999999999998</v>
      </c>
      <c r="D113" s="355">
        <v>2124.6</v>
      </c>
      <c r="E113" s="367">
        <v>2245.1</v>
      </c>
      <c r="F113" s="323">
        <v>2312.4</v>
      </c>
      <c r="G113" s="323">
        <v>2381.8000000000002</v>
      </c>
      <c r="H113" s="323">
        <v>2453.1999999999998</v>
      </c>
      <c r="I113" s="324">
        <v>2518.3000000000002</v>
      </c>
      <c r="J113" s="11"/>
      <c r="K113" s="174" t="str">
        <f t="shared" si="2"/>
        <v>HPSS 3</v>
      </c>
      <c r="L113" s="33">
        <f t="shared" si="2"/>
        <v>1983.2</v>
      </c>
      <c r="M113" s="33">
        <v>141.39999999999986</v>
      </c>
      <c r="N113" s="1"/>
      <c r="O113" s="1"/>
    </row>
    <row r="114" spans="1:15" thickBot="1" x14ac:dyDescent="0.25">
      <c r="A114" s="335" t="s">
        <v>378</v>
      </c>
      <c r="B114" s="191" t="s">
        <v>485</v>
      </c>
      <c r="C114" s="85">
        <v>2135.1999999999998</v>
      </c>
      <c r="D114" s="355">
        <v>2199.3000000000002</v>
      </c>
      <c r="E114" s="367">
        <v>2324</v>
      </c>
      <c r="F114" s="323">
        <v>2393.6999999999998</v>
      </c>
      <c r="G114" s="323">
        <v>2465.5</v>
      </c>
      <c r="H114" s="323">
        <v>2539.5</v>
      </c>
      <c r="I114" s="324">
        <v>2606.8000000000002</v>
      </c>
      <c r="J114" s="11"/>
      <c r="K114" s="174" t="str">
        <f t="shared" si="2"/>
        <v>HPSS 3</v>
      </c>
      <c r="L114" s="33">
        <f t="shared" si="2"/>
        <v>1983.2</v>
      </c>
      <c r="M114" s="33">
        <v>216.10000000000014</v>
      </c>
      <c r="N114" s="1"/>
      <c r="O114" s="1"/>
    </row>
    <row r="115" spans="1:15" thickBot="1" x14ac:dyDescent="0.25">
      <c r="A115" s="335" t="s">
        <v>380</v>
      </c>
      <c r="B115" s="191" t="s">
        <v>486</v>
      </c>
      <c r="C115" s="85">
        <v>2192.3000000000002</v>
      </c>
      <c r="D115" s="355">
        <v>2258.1</v>
      </c>
      <c r="E115" s="367">
        <v>2386.1</v>
      </c>
      <c r="F115" s="323">
        <v>2457.6999999999998</v>
      </c>
      <c r="G115" s="323">
        <v>2531.4</v>
      </c>
      <c r="H115" s="323">
        <v>2607.4</v>
      </c>
      <c r="I115" s="324">
        <v>2676.5</v>
      </c>
      <c r="J115" s="11"/>
      <c r="K115" s="174" t="str">
        <f t="shared" si="2"/>
        <v>HPSS 3</v>
      </c>
      <c r="L115" s="33">
        <f t="shared" si="2"/>
        <v>1983.2</v>
      </c>
      <c r="M115" s="33">
        <v>274.89999999999986</v>
      </c>
      <c r="N115" s="1"/>
      <c r="O115" s="1"/>
    </row>
    <row r="116" spans="1:15" thickBot="1" x14ac:dyDescent="0.25">
      <c r="A116" s="335" t="s">
        <v>382</v>
      </c>
      <c r="B116" s="191" t="s">
        <v>487</v>
      </c>
      <c r="C116" s="85">
        <v>2356.6999999999998</v>
      </c>
      <c r="D116" s="355">
        <v>2427.4009999999998</v>
      </c>
      <c r="E116" s="367">
        <v>2565</v>
      </c>
      <c r="F116" s="323">
        <v>2642</v>
      </c>
      <c r="G116" s="323">
        <v>2721.2</v>
      </c>
      <c r="H116" s="323">
        <v>2802.9</v>
      </c>
      <c r="I116" s="324">
        <v>2877.2</v>
      </c>
      <c r="J116" s="11"/>
      <c r="K116" s="174" t="str">
        <f t="shared" si="2"/>
        <v>HPSS 3</v>
      </c>
      <c r="L116" s="33">
        <f t="shared" si="2"/>
        <v>1230.4000000000001</v>
      </c>
      <c r="M116" s="33">
        <v>1197.0009999999997</v>
      </c>
      <c r="N116" s="1"/>
      <c r="O116" s="1"/>
    </row>
    <row r="117" spans="1:15" thickBot="1" x14ac:dyDescent="0.25">
      <c r="A117" s="341" t="s">
        <v>384</v>
      </c>
      <c r="B117" s="316" t="s">
        <v>488</v>
      </c>
      <c r="C117" s="85">
        <v>2497.3000000000002</v>
      </c>
      <c r="D117" s="355">
        <v>2572.1999999999998</v>
      </c>
      <c r="E117" s="367">
        <v>2718</v>
      </c>
      <c r="F117" s="323">
        <v>2799.6</v>
      </c>
      <c r="G117" s="323">
        <v>2883.6</v>
      </c>
      <c r="H117" s="323">
        <v>2970.1</v>
      </c>
      <c r="I117" s="324">
        <v>3048.8</v>
      </c>
      <c r="J117" s="11"/>
      <c r="K117" s="174" t="str">
        <f t="shared" si="2"/>
        <v xml:space="preserve">HPSS 4 </v>
      </c>
      <c r="L117" s="33">
        <f t="shared" si="2"/>
        <v>2499.1</v>
      </c>
      <c r="M117" s="33">
        <v>73.099999999999909</v>
      </c>
      <c r="N117" s="1"/>
      <c r="O117" s="1"/>
    </row>
    <row r="118" spans="1:15" thickBot="1" x14ac:dyDescent="0.25">
      <c r="A118" s="341" t="s">
        <v>387</v>
      </c>
      <c r="B118" s="316" t="s">
        <v>489</v>
      </c>
      <c r="C118" s="85">
        <v>2581.5</v>
      </c>
      <c r="D118" s="355">
        <v>2658.9</v>
      </c>
      <c r="E118" s="367">
        <v>2809.7</v>
      </c>
      <c r="F118" s="323">
        <v>2893.9</v>
      </c>
      <c r="G118" s="323">
        <v>2980.8</v>
      </c>
      <c r="H118" s="323">
        <v>3070.2</v>
      </c>
      <c r="I118" s="324">
        <v>3151.6</v>
      </c>
      <c r="J118" s="11"/>
      <c r="K118" s="174" t="str">
        <f t="shared" si="2"/>
        <v xml:space="preserve">HPSS 4 </v>
      </c>
      <c r="L118" s="33">
        <f t="shared" si="2"/>
        <v>2499.1</v>
      </c>
      <c r="M118" s="33">
        <v>159.80000000000018</v>
      </c>
      <c r="N118" s="1"/>
      <c r="O118" s="1"/>
    </row>
    <row r="119" spans="1:15" thickBot="1" x14ac:dyDescent="0.25">
      <c r="A119" s="341" t="s">
        <v>389</v>
      </c>
      <c r="B119" s="316" t="s">
        <v>490</v>
      </c>
      <c r="C119" s="85">
        <v>2666.4</v>
      </c>
      <c r="D119" s="355">
        <v>2746.4</v>
      </c>
      <c r="E119" s="367">
        <v>2902.1</v>
      </c>
      <c r="F119" s="323">
        <v>2989.2</v>
      </c>
      <c r="G119" s="323">
        <v>3078.9</v>
      </c>
      <c r="H119" s="323">
        <v>3171.2</v>
      </c>
      <c r="I119" s="324">
        <v>3255.3</v>
      </c>
      <c r="J119" s="11"/>
      <c r="K119" s="174" t="str">
        <f t="shared" si="2"/>
        <v xml:space="preserve">HPSS 4 </v>
      </c>
      <c r="L119" s="33">
        <f t="shared" si="2"/>
        <v>2499.1</v>
      </c>
      <c r="M119" s="33">
        <v>247.30000000000018</v>
      </c>
      <c r="N119" s="1"/>
      <c r="O119" s="1"/>
    </row>
    <row r="120" spans="1:15" thickBot="1" x14ac:dyDescent="0.25">
      <c r="A120" s="341" t="s">
        <v>391</v>
      </c>
      <c r="B120" s="316" t="s">
        <v>491</v>
      </c>
      <c r="C120" s="85">
        <v>2751.9</v>
      </c>
      <c r="D120" s="355">
        <v>2834.5</v>
      </c>
      <c r="E120" s="367">
        <v>2995.2</v>
      </c>
      <c r="F120" s="323">
        <v>3085.1</v>
      </c>
      <c r="G120" s="323">
        <v>3177.6</v>
      </c>
      <c r="H120" s="323">
        <v>3273</v>
      </c>
      <c r="I120" s="324">
        <v>3359.7</v>
      </c>
      <c r="J120" s="11"/>
      <c r="K120" s="174" t="str">
        <f t="shared" si="2"/>
        <v xml:space="preserve">HPSS 4 </v>
      </c>
      <c r="L120" s="33">
        <f t="shared" si="2"/>
        <v>2499.1</v>
      </c>
      <c r="M120" s="33">
        <v>335.40000000000009</v>
      </c>
      <c r="N120" s="1"/>
      <c r="O120" s="1"/>
    </row>
    <row r="121" spans="1:15" thickBot="1" x14ac:dyDescent="0.25">
      <c r="A121" s="341" t="s">
        <v>393</v>
      </c>
      <c r="B121" s="316" t="s">
        <v>492</v>
      </c>
      <c r="C121" s="85">
        <v>2751.9</v>
      </c>
      <c r="D121" s="355">
        <v>2834.5</v>
      </c>
      <c r="E121" s="367">
        <v>2995.2</v>
      </c>
      <c r="F121" s="323">
        <v>3085.1</v>
      </c>
      <c r="G121" s="323">
        <v>3177.6</v>
      </c>
      <c r="H121" s="323">
        <v>3273</v>
      </c>
      <c r="I121" s="324">
        <v>3359.7</v>
      </c>
      <c r="J121" s="11"/>
      <c r="K121" s="174" t="str">
        <f t="shared" si="2"/>
        <v xml:space="preserve">HPSS 4 </v>
      </c>
      <c r="L121" s="33">
        <f t="shared" si="2"/>
        <v>2499.1</v>
      </c>
      <c r="M121" s="33">
        <v>335.40000000000009</v>
      </c>
      <c r="N121" s="1"/>
      <c r="O121" s="1"/>
    </row>
    <row r="122" spans="1:15" thickBot="1" x14ac:dyDescent="0.25">
      <c r="A122" s="341" t="s">
        <v>395</v>
      </c>
      <c r="B122" s="316" t="s">
        <v>493</v>
      </c>
      <c r="C122" s="85">
        <v>3104.8</v>
      </c>
      <c r="D122" s="355">
        <v>3197.9</v>
      </c>
      <c r="E122" s="367">
        <v>3197.9</v>
      </c>
      <c r="F122" s="323">
        <v>3293.8</v>
      </c>
      <c r="G122" s="323">
        <v>3392.7</v>
      </c>
      <c r="H122" s="323">
        <v>3494.4</v>
      </c>
      <c r="I122" s="324">
        <v>3587</v>
      </c>
      <c r="J122" s="11"/>
      <c r="K122" s="174" t="str">
        <f t="shared" si="2"/>
        <v xml:space="preserve">HPSS 4 </v>
      </c>
      <c r="L122" s="33">
        <f t="shared" si="2"/>
        <v>2499.1</v>
      </c>
      <c r="M122" s="33">
        <v>698.80000000000018</v>
      </c>
      <c r="N122" s="1"/>
      <c r="O122" s="1"/>
    </row>
    <row r="123" spans="1:15" thickBot="1" x14ac:dyDescent="0.25">
      <c r="A123" s="341" t="s">
        <v>397</v>
      </c>
      <c r="B123" s="316" t="s">
        <v>494</v>
      </c>
      <c r="C123" s="85">
        <v>3371.5</v>
      </c>
      <c r="D123" s="355">
        <v>3472.6</v>
      </c>
      <c r="E123" s="367">
        <v>3472.6</v>
      </c>
      <c r="F123" s="323">
        <v>3576.8</v>
      </c>
      <c r="G123" s="323">
        <v>3684.1</v>
      </c>
      <c r="H123" s="323">
        <v>3794.6</v>
      </c>
      <c r="I123" s="324">
        <v>3895.2</v>
      </c>
      <c r="J123" s="11"/>
      <c r="K123" s="174" t="str">
        <f t="shared" si="2"/>
        <v xml:space="preserve">HPSS 4 </v>
      </c>
      <c r="L123" s="33">
        <f t="shared" si="2"/>
        <v>2499.1</v>
      </c>
      <c r="M123" s="33">
        <v>973.5</v>
      </c>
      <c r="N123" s="1"/>
      <c r="O123" s="1"/>
    </row>
    <row r="124" spans="1:15" thickBot="1" x14ac:dyDescent="0.25">
      <c r="A124" s="341" t="s">
        <v>399</v>
      </c>
      <c r="B124" s="316" t="s">
        <v>495</v>
      </c>
      <c r="C124" s="85">
        <v>3770.1</v>
      </c>
      <c r="D124" s="355">
        <v>3883.2</v>
      </c>
      <c r="E124" s="367">
        <v>3883.2</v>
      </c>
      <c r="F124" s="323">
        <v>3999.7</v>
      </c>
      <c r="G124" s="323">
        <v>4119.7</v>
      </c>
      <c r="H124" s="323">
        <v>4243.3</v>
      </c>
      <c r="I124" s="324">
        <v>4355.7</v>
      </c>
      <c r="J124" s="11"/>
      <c r="K124" s="174" t="str">
        <f t="shared" si="2"/>
        <v xml:space="preserve">HPSS 4 </v>
      </c>
      <c r="L124" s="33">
        <f t="shared" si="2"/>
        <v>2499.1</v>
      </c>
      <c r="M124" s="33">
        <v>1384.1</v>
      </c>
      <c r="N124" s="1"/>
      <c r="O124" s="1"/>
    </row>
    <row r="125" spans="1:15" s="62" customFormat="1" ht="57" x14ac:dyDescent="0.25">
      <c r="A125" s="322" t="s">
        <v>19</v>
      </c>
      <c r="B125" s="316" t="s">
        <v>20</v>
      </c>
      <c r="C125" s="316" t="s">
        <v>22</v>
      </c>
      <c r="D125" s="352" t="s">
        <v>26</v>
      </c>
      <c r="E125" s="368" t="s">
        <v>334</v>
      </c>
      <c r="F125" s="359" t="s">
        <v>335</v>
      </c>
      <c r="G125" s="317" t="s">
        <v>336</v>
      </c>
      <c r="H125" s="317" t="s">
        <v>337</v>
      </c>
      <c r="I125" s="317" t="s">
        <v>338</v>
      </c>
      <c r="J125" s="317"/>
      <c r="K125" s="317" t="s">
        <v>225</v>
      </c>
      <c r="L125" s="327" t="s">
        <v>339</v>
      </c>
      <c r="M125" s="327" t="s">
        <v>34</v>
      </c>
      <c r="N125" s="63"/>
      <c r="O125" s="63"/>
    </row>
    <row r="126" spans="1:15" thickBot="1" x14ac:dyDescent="0.25">
      <c r="A126" s="184" t="s">
        <v>496</v>
      </c>
      <c r="B126" s="45"/>
      <c r="C126" s="137"/>
      <c r="D126" s="164"/>
      <c r="E126" s="369"/>
      <c r="F126" s="361"/>
      <c r="G126" s="137"/>
      <c r="H126" s="137"/>
      <c r="I126" s="294"/>
      <c r="J126" s="12"/>
      <c r="K126" s="184"/>
      <c r="L126" s="185"/>
      <c r="M126" s="185"/>
      <c r="N126" s="1"/>
      <c r="O126" s="1"/>
    </row>
    <row r="127" spans="1:15" thickBot="1" x14ac:dyDescent="0.25">
      <c r="A127" s="181" t="s">
        <v>402</v>
      </c>
      <c r="B127" s="15" t="s">
        <v>497</v>
      </c>
      <c r="C127" s="85">
        <v>1139.5999999999999</v>
      </c>
      <c r="D127" s="355">
        <v>1173.8</v>
      </c>
      <c r="E127" s="367">
        <v>1240.4000000000001</v>
      </c>
      <c r="F127" s="323">
        <v>1277.5999999999999</v>
      </c>
      <c r="G127" s="323">
        <v>1315.9</v>
      </c>
      <c r="H127" s="323">
        <v>1355.4</v>
      </c>
      <c r="I127" s="324">
        <v>1391.3</v>
      </c>
      <c r="J127" s="11"/>
      <c r="K127" s="174" t="str">
        <f t="shared" ref="K127:L148" si="3">K31</f>
        <v>Support Services Level 2</v>
      </c>
      <c r="L127" s="33">
        <f t="shared" si="3"/>
        <v>1065.2</v>
      </c>
      <c r="M127" s="33">
        <v>108.59999999999991</v>
      </c>
      <c r="N127" s="1"/>
      <c r="O127" s="1"/>
    </row>
    <row r="128" spans="1:15" thickBot="1" x14ac:dyDescent="0.25">
      <c r="A128" s="13" t="s">
        <v>351</v>
      </c>
      <c r="B128" s="15" t="s">
        <v>498</v>
      </c>
      <c r="C128" s="85">
        <v>1398.2</v>
      </c>
      <c r="D128" s="355">
        <v>1440.1</v>
      </c>
      <c r="E128" s="367">
        <v>1521.8</v>
      </c>
      <c r="F128" s="323">
        <v>1567.4</v>
      </c>
      <c r="G128" s="323">
        <v>1614.4</v>
      </c>
      <c r="H128" s="323">
        <v>1662.9</v>
      </c>
      <c r="I128" s="324">
        <v>1706.9</v>
      </c>
      <c r="J128" s="11"/>
      <c r="K128" s="174" t="str">
        <f t="shared" si="3"/>
        <v xml:space="preserve">HPSS 1.1 AQF 7 </v>
      </c>
      <c r="L128" s="33">
        <f t="shared" si="3"/>
        <v>1308.9000000000001</v>
      </c>
      <c r="M128" s="33">
        <v>131.19999999999982</v>
      </c>
      <c r="N128" s="1"/>
      <c r="O128" s="1"/>
    </row>
    <row r="129" spans="1:15" thickBot="1" x14ac:dyDescent="0.25">
      <c r="A129" s="180" t="s">
        <v>354</v>
      </c>
      <c r="B129" s="15" t="s">
        <v>499</v>
      </c>
      <c r="C129" s="85">
        <v>1469.2</v>
      </c>
      <c r="D129" s="355">
        <v>1513.3</v>
      </c>
      <c r="E129" s="367">
        <v>1599.1</v>
      </c>
      <c r="F129" s="323">
        <v>1647.1</v>
      </c>
      <c r="G129" s="323">
        <v>1696.5</v>
      </c>
      <c r="H129" s="323">
        <v>1747.4</v>
      </c>
      <c r="I129" s="324">
        <v>1793.7</v>
      </c>
      <c r="J129" s="11"/>
      <c r="K129" s="174" t="str">
        <f t="shared" si="3"/>
        <v>HPSS 1.2</v>
      </c>
      <c r="L129" s="33">
        <f t="shared" si="3"/>
        <v>1409</v>
      </c>
      <c r="M129" s="33">
        <v>104.29999999999995</v>
      </c>
      <c r="N129" s="1"/>
      <c r="O129" s="1"/>
    </row>
    <row r="130" spans="1:15" thickBot="1" x14ac:dyDescent="0.25">
      <c r="A130" s="180" t="s">
        <v>357</v>
      </c>
      <c r="B130" s="15" t="s">
        <v>500</v>
      </c>
      <c r="C130" s="85">
        <v>1559.1</v>
      </c>
      <c r="D130" s="355">
        <v>1605.9</v>
      </c>
      <c r="E130" s="367">
        <v>1697</v>
      </c>
      <c r="F130" s="323">
        <v>1747.9</v>
      </c>
      <c r="G130" s="323">
        <v>1800.3</v>
      </c>
      <c r="H130" s="323">
        <v>1854.3</v>
      </c>
      <c r="I130" s="324">
        <v>1903.4</v>
      </c>
      <c r="J130" s="11"/>
      <c r="K130" s="174" t="str">
        <f t="shared" si="3"/>
        <v xml:space="preserve">HPSS 1.2 </v>
      </c>
      <c r="L130" s="33">
        <f t="shared" si="3"/>
        <v>1409</v>
      </c>
      <c r="M130" s="33">
        <v>196.90000000000009</v>
      </c>
      <c r="N130" s="1"/>
      <c r="O130" s="1"/>
    </row>
    <row r="131" spans="1:15" thickBot="1" x14ac:dyDescent="0.25">
      <c r="A131" s="339" t="s">
        <v>360</v>
      </c>
      <c r="B131" s="191" t="s">
        <v>501</v>
      </c>
      <c r="C131" s="85">
        <v>1627</v>
      </c>
      <c r="D131" s="355">
        <v>1675.8</v>
      </c>
      <c r="E131" s="367">
        <v>1770.8</v>
      </c>
      <c r="F131" s="323">
        <v>1823.9</v>
      </c>
      <c r="G131" s="323">
        <v>1878.7</v>
      </c>
      <c r="H131" s="323">
        <v>1935</v>
      </c>
      <c r="I131" s="324">
        <v>1986.3</v>
      </c>
      <c r="J131" s="11"/>
      <c r="K131" s="174" t="str">
        <f t="shared" si="3"/>
        <v xml:space="preserve">HPSS 1.3 </v>
      </c>
      <c r="L131" s="33">
        <f t="shared" si="3"/>
        <v>1565.3</v>
      </c>
      <c r="M131" s="33">
        <v>110.5</v>
      </c>
      <c r="N131" s="1"/>
      <c r="O131" s="1"/>
    </row>
    <row r="132" spans="1:15" thickBot="1" x14ac:dyDescent="0.25">
      <c r="A132" s="339" t="s">
        <v>502</v>
      </c>
      <c r="B132" s="316" t="s">
        <v>503</v>
      </c>
      <c r="C132" s="85">
        <v>1700.9</v>
      </c>
      <c r="D132" s="355">
        <v>1751.9</v>
      </c>
      <c r="E132" s="367">
        <v>1851.2</v>
      </c>
      <c r="F132" s="323">
        <v>1906.8</v>
      </c>
      <c r="G132" s="323">
        <v>1964</v>
      </c>
      <c r="H132" s="323">
        <v>2022.9</v>
      </c>
      <c r="I132" s="324">
        <v>2076.5</v>
      </c>
      <c r="J132" s="11"/>
      <c r="K132" s="174" t="str">
        <f t="shared" si="3"/>
        <v>HPSS 1.3</v>
      </c>
      <c r="L132" s="33">
        <f t="shared" si="3"/>
        <v>1565.3</v>
      </c>
      <c r="M132" s="33">
        <v>186.60000000000014</v>
      </c>
      <c r="N132" s="1"/>
      <c r="O132" s="1"/>
    </row>
    <row r="133" spans="1:15" thickBot="1" x14ac:dyDescent="0.25">
      <c r="A133" s="339" t="s">
        <v>366</v>
      </c>
      <c r="B133" s="191" t="s">
        <v>504</v>
      </c>
      <c r="C133" s="85">
        <v>1787.4</v>
      </c>
      <c r="D133" s="355">
        <v>1841</v>
      </c>
      <c r="E133" s="367">
        <v>1945.4</v>
      </c>
      <c r="F133" s="323">
        <v>2003.7</v>
      </c>
      <c r="G133" s="323">
        <v>2063.9</v>
      </c>
      <c r="H133" s="323">
        <v>2125.8000000000002</v>
      </c>
      <c r="I133" s="324">
        <v>2182.1</v>
      </c>
      <c r="J133" s="11"/>
      <c r="K133" s="174" t="str">
        <f t="shared" si="3"/>
        <v xml:space="preserve">HPSS 2.1 </v>
      </c>
      <c r="L133" s="319">
        <f t="shared" si="3"/>
        <v>1945.4</v>
      </c>
      <c r="M133" s="319">
        <v>0</v>
      </c>
      <c r="N133" s="1"/>
      <c r="O133" s="1"/>
    </row>
    <row r="134" spans="1:15" thickBot="1" x14ac:dyDescent="0.25">
      <c r="A134" s="339" t="s">
        <v>369</v>
      </c>
      <c r="B134" s="191" t="s">
        <v>505</v>
      </c>
      <c r="C134" s="85">
        <v>1869.4</v>
      </c>
      <c r="D134" s="355">
        <v>1925.5</v>
      </c>
      <c r="E134" s="367">
        <v>2034.7</v>
      </c>
      <c r="F134" s="323">
        <v>2095.6999999999998</v>
      </c>
      <c r="G134" s="323">
        <v>2158.6</v>
      </c>
      <c r="H134" s="323">
        <v>2223.3000000000002</v>
      </c>
      <c r="I134" s="324">
        <v>2282.3000000000002</v>
      </c>
      <c r="J134" s="11"/>
      <c r="K134" s="174" t="str">
        <f t="shared" si="3"/>
        <v xml:space="preserve">HPSS 2.1 </v>
      </c>
      <c r="L134" s="319">
        <f t="shared" si="3"/>
        <v>1945.4</v>
      </c>
      <c r="M134" s="319">
        <v>89.3</v>
      </c>
      <c r="N134" s="1"/>
      <c r="O134" s="1"/>
    </row>
    <row r="135" spans="1:15" thickBot="1" x14ac:dyDescent="0.25">
      <c r="A135" s="339" t="s">
        <v>371</v>
      </c>
      <c r="B135" s="191" t="s">
        <v>506</v>
      </c>
      <c r="C135" s="85">
        <v>1984.2</v>
      </c>
      <c r="D135" s="355">
        <v>2043.7</v>
      </c>
      <c r="E135" s="367">
        <v>2159.6</v>
      </c>
      <c r="F135" s="323">
        <v>2224.4</v>
      </c>
      <c r="G135" s="323">
        <v>2291.1</v>
      </c>
      <c r="H135" s="323">
        <v>2359.8000000000002</v>
      </c>
      <c r="I135" s="324">
        <v>2422.4</v>
      </c>
      <c r="J135" s="11"/>
      <c r="K135" s="174" t="str">
        <f t="shared" si="3"/>
        <v xml:space="preserve">HPSS 2.1 </v>
      </c>
      <c r="L135" s="33">
        <f t="shared" si="3"/>
        <v>1945.4</v>
      </c>
      <c r="M135" s="33">
        <v>98.299999999999955</v>
      </c>
      <c r="N135" s="1"/>
      <c r="O135" s="1"/>
    </row>
    <row r="136" spans="1:15" thickBot="1" x14ac:dyDescent="0.25">
      <c r="A136" s="340" t="s">
        <v>373</v>
      </c>
      <c r="B136" s="191" t="s">
        <v>507</v>
      </c>
      <c r="C136" s="85">
        <v>2054.5</v>
      </c>
      <c r="D136" s="355">
        <v>2116.1</v>
      </c>
      <c r="E136" s="367">
        <v>2236.1</v>
      </c>
      <c r="F136" s="323">
        <v>2303.1999999999998</v>
      </c>
      <c r="G136" s="323">
        <v>2372.3000000000002</v>
      </c>
      <c r="H136" s="323">
        <v>2443.4</v>
      </c>
      <c r="I136" s="324">
        <v>2508.1999999999998</v>
      </c>
      <c r="J136" s="11"/>
      <c r="K136" s="174" t="str">
        <f t="shared" si="3"/>
        <v xml:space="preserve">HPSS 2.1 </v>
      </c>
      <c r="L136" s="33">
        <f t="shared" si="3"/>
        <v>1945.4</v>
      </c>
      <c r="M136" s="33">
        <v>170.69999999999982</v>
      </c>
      <c r="N136" s="1"/>
      <c r="O136" s="1"/>
    </row>
    <row r="137" spans="1:15" thickBot="1" x14ac:dyDescent="0.25">
      <c r="A137" s="340" t="s">
        <v>375</v>
      </c>
      <c r="B137" s="191" t="s">
        <v>508</v>
      </c>
      <c r="C137" s="85">
        <v>2062.6999999999998</v>
      </c>
      <c r="D137" s="355">
        <v>2124.6</v>
      </c>
      <c r="E137" s="367">
        <v>2245.1</v>
      </c>
      <c r="F137" s="323">
        <v>2312.4</v>
      </c>
      <c r="G137" s="323">
        <v>2381.8000000000002</v>
      </c>
      <c r="H137" s="323">
        <v>2453.1999999999998</v>
      </c>
      <c r="I137" s="324">
        <v>2518.3000000000002</v>
      </c>
      <c r="J137" s="11"/>
      <c r="K137" s="174" t="str">
        <f t="shared" si="3"/>
        <v>HPSS 3</v>
      </c>
      <c r="L137" s="33">
        <f t="shared" si="3"/>
        <v>1983.2</v>
      </c>
      <c r="M137" s="33">
        <v>141.39999999999986</v>
      </c>
      <c r="N137" s="1"/>
      <c r="O137" s="1"/>
    </row>
    <row r="138" spans="1:15" thickBot="1" x14ac:dyDescent="0.25">
      <c r="A138" s="340" t="s">
        <v>378</v>
      </c>
      <c r="B138" s="191" t="s">
        <v>509</v>
      </c>
      <c r="C138" s="85">
        <v>2135.1999999999998</v>
      </c>
      <c r="D138" s="355">
        <v>2199.3000000000002</v>
      </c>
      <c r="E138" s="367">
        <v>2324</v>
      </c>
      <c r="F138" s="323">
        <v>2393.6999999999998</v>
      </c>
      <c r="G138" s="323">
        <v>2465.5</v>
      </c>
      <c r="H138" s="323">
        <v>2539.5</v>
      </c>
      <c r="I138" s="324">
        <v>2606.8000000000002</v>
      </c>
      <c r="J138" s="11"/>
      <c r="K138" s="174" t="str">
        <f t="shared" si="3"/>
        <v>HPSS 3</v>
      </c>
      <c r="L138" s="33">
        <f t="shared" si="3"/>
        <v>1983.2</v>
      </c>
      <c r="M138" s="33">
        <v>216.10000000000014</v>
      </c>
      <c r="N138" s="1"/>
      <c r="O138" s="1"/>
    </row>
    <row r="139" spans="1:15" thickBot="1" x14ac:dyDescent="0.25">
      <c r="A139" s="340" t="s">
        <v>380</v>
      </c>
      <c r="B139" s="191" t="s">
        <v>510</v>
      </c>
      <c r="C139" s="85">
        <v>2192.3000000000002</v>
      </c>
      <c r="D139" s="355">
        <v>2258.1</v>
      </c>
      <c r="E139" s="367">
        <v>2386.1</v>
      </c>
      <c r="F139" s="323">
        <v>2457.6999999999998</v>
      </c>
      <c r="G139" s="323">
        <v>2531.4</v>
      </c>
      <c r="H139" s="323">
        <v>2607.4</v>
      </c>
      <c r="I139" s="324">
        <v>2676.5</v>
      </c>
      <c r="J139" s="11"/>
      <c r="K139" s="174" t="str">
        <f t="shared" si="3"/>
        <v>HPSS 3</v>
      </c>
      <c r="L139" s="33">
        <f t="shared" si="3"/>
        <v>1983.2</v>
      </c>
      <c r="M139" s="33">
        <v>274.89999999999986</v>
      </c>
      <c r="N139" s="1"/>
      <c r="O139" s="1"/>
    </row>
    <row r="140" spans="1:15" thickBot="1" x14ac:dyDescent="0.25">
      <c r="A140" s="340" t="s">
        <v>382</v>
      </c>
      <c r="B140" s="191" t="s">
        <v>511</v>
      </c>
      <c r="C140" s="85">
        <v>2356.6999999999998</v>
      </c>
      <c r="D140" s="355">
        <v>2427.4009999999998</v>
      </c>
      <c r="E140" s="367">
        <v>2565</v>
      </c>
      <c r="F140" s="323">
        <v>2642</v>
      </c>
      <c r="G140" s="323">
        <v>2721.2</v>
      </c>
      <c r="H140" s="323">
        <v>2802.9</v>
      </c>
      <c r="I140" s="324">
        <v>2877.2</v>
      </c>
      <c r="J140" s="11"/>
      <c r="K140" s="174" t="str">
        <f t="shared" si="3"/>
        <v>HPSS 3</v>
      </c>
      <c r="L140" s="33">
        <f t="shared" si="3"/>
        <v>1230.4000000000001</v>
      </c>
      <c r="M140" s="33">
        <v>1197.0009999999997</v>
      </c>
      <c r="N140" s="1"/>
      <c r="O140" s="1"/>
    </row>
    <row r="141" spans="1:15" thickBot="1" x14ac:dyDescent="0.25">
      <c r="A141" s="340" t="s">
        <v>512</v>
      </c>
      <c r="B141" s="316" t="s">
        <v>513</v>
      </c>
      <c r="C141" s="85">
        <v>2497.3000000000002</v>
      </c>
      <c r="D141" s="355">
        <v>2572.1999999999998</v>
      </c>
      <c r="E141" s="367">
        <v>2718</v>
      </c>
      <c r="F141" s="323">
        <v>2799.6</v>
      </c>
      <c r="G141" s="323">
        <v>2883.6</v>
      </c>
      <c r="H141" s="323">
        <v>2970.1</v>
      </c>
      <c r="I141" s="324">
        <v>3048.8</v>
      </c>
      <c r="J141" s="11"/>
      <c r="K141" s="174" t="str">
        <f t="shared" si="3"/>
        <v xml:space="preserve">HPSS 4 </v>
      </c>
      <c r="L141" s="33">
        <f t="shared" si="3"/>
        <v>2499.1</v>
      </c>
      <c r="M141" s="33">
        <v>73.099999999999909</v>
      </c>
      <c r="N141" s="1"/>
      <c r="O141" s="1"/>
    </row>
    <row r="142" spans="1:15" thickBot="1" x14ac:dyDescent="0.25">
      <c r="A142" s="340" t="s">
        <v>514</v>
      </c>
      <c r="B142" s="316" t="s">
        <v>515</v>
      </c>
      <c r="C142" s="85">
        <v>2581.5</v>
      </c>
      <c r="D142" s="355">
        <v>2658.9</v>
      </c>
      <c r="E142" s="367">
        <v>2809.7</v>
      </c>
      <c r="F142" s="323">
        <v>2893.9</v>
      </c>
      <c r="G142" s="323">
        <v>2980.8</v>
      </c>
      <c r="H142" s="323">
        <v>3070.2</v>
      </c>
      <c r="I142" s="324">
        <v>3151.6</v>
      </c>
      <c r="J142" s="11"/>
      <c r="K142" s="174" t="str">
        <f t="shared" si="3"/>
        <v xml:space="preserve">HPSS 4 </v>
      </c>
      <c r="L142" s="33">
        <f t="shared" si="3"/>
        <v>2499.1</v>
      </c>
      <c r="M142" s="33">
        <v>159.80000000000018</v>
      </c>
      <c r="N142" s="1"/>
      <c r="O142" s="1"/>
    </row>
    <row r="143" spans="1:15" thickBot="1" x14ac:dyDescent="0.25">
      <c r="A143" s="340" t="s">
        <v>516</v>
      </c>
      <c r="B143" s="316" t="s">
        <v>517</v>
      </c>
      <c r="C143" s="85">
        <v>2666.4</v>
      </c>
      <c r="D143" s="355">
        <v>2746.4</v>
      </c>
      <c r="E143" s="367">
        <v>2902.1</v>
      </c>
      <c r="F143" s="323">
        <v>2989.2</v>
      </c>
      <c r="G143" s="323">
        <v>3078.9</v>
      </c>
      <c r="H143" s="323">
        <v>3171.2</v>
      </c>
      <c r="I143" s="324">
        <v>3255.3</v>
      </c>
      <c r="J143" s="11"/>
      <c r="K143" s="174" t="str">
        <f t="shared" si="3"/>
        <v xml:space="preserve">HPSS 4 </v>
      </c>
      <c r="L143" s="33">
        <f t="shared" si="3"/>
        <v>2499.1</v>
      </c>
      <c r="M143" s="33">
        <v>247.30000000000018</v>
      </c>
      <c r="N143" s="1"/>
      <c r="O143" s="1"/>
    </row>
    <row r="144" spans="1:15" thickBot="1" x14ac:dyDescent="0.25">
      <c r="A144" s="340" t="s">
        <v>391</v>
      </c>
      <c r="B144" s="316" t="s">
        <v>518</v>
      </c>
      <c r="C144" s="85">
        <v>2751.9</v>
      </c>
      <c r="D144" s="355">
        <v>2834.5</v>
      </c>
      <c r="E144" s="367">
        <v>2995.2</v>
      </c>
      <c r="F144" s="323">
        <v>3085.1</v>
      </c>
      <c r="G144" s="323">
        <v>3177.6</v>
      </c>
      <c r="H144" s="323">
        <v>3273</v>
      </c>
      <c r="I144" s="324">
        <v>3359.7</v>
      </c>
      <c r="J144" s="11"/>
      <c r="K144" s="174" t="str">
        <f t="shared" si="3"/>
        <v xml:space="preserve">HPSS 4 </v>
      </c>
      <c r="L144" s="33">
        <f t="shared" si="3"/>
        <v>2499.1</v>
      </c>
      <c r="M144" s="33">
        <v>335.40000000000009</v>
      </c>
      <c r="N144" s="1"/>
      <c r="O144" s="1"/>
    </row>
    <row r="145" spans="1:15" thickBot="1" x14ac:dyDescent="0.25">
      <c r="A145" s="340" t="s">
        <v>519</v>
      </c>
      <c r="B145" s="316" t="s">
        <v>520</v>
      </c>
      <c r="C145" s="85">
        <v>2751.9</v>
      </c>
      <c r="D145" s="355">
        <v>2834.5</v>
      </c>
      <c r="E145" s="367">
        <v>2995.2</v>
      </c>
      <c r="F145" s="323">
        <v>3085.1</v>
      </c>
      <c r="G145" s="323">
        <v>3177.6</v>
      </c>
      <c r="H145" s="323">
        <v>3273</v>
      </c>
      <c r="I145" s="324">
        <v>3359.7</v>
      </c>
      <c r="J145" s="11"/>
      <c r="K145" s="174" t="str">
        <f t="shared" si="3"/>
        <v xml:space="preserve">HPSS 4 </v>
      </c>
      <c r="L145" s="33">
        <f t="shared" si="3"/>
        <v>2499.1</v>
      </c>
      <c r="M145" s="33">
        <v>335.40000000000009</v>
      </c>
      <c r="N145" s="1"/>
      <c r="O145" s="1"/>
    </row>
    <row r="146" spans="1:15" thickBot="1" x14ac:dyDescent="0.25">
      <c r="A146" s="340" t="s">
        <v>395</v>
      </c>
      <c r="B146" s="316" t="s">
        <v>521</v>
      </c>
      <c r="C146" s="85">
        <v>3104.8</v>
      </c>
      <c r="D146" s="355">
        <v>3197.9</v>
      </c>
      <c r="E146" s="367">
        <v>3197.9</v>
      </c>
      <c r="F146" s="323">
        <v>3293.8</v>
      </c>
      <c r="G146" s="323">
        <v>3392.7</v>
      </c>
      <c r="H146" s="323">
        <v>3494.4</v>
      </c>
      <c r="I146" s="324">
        <v>3587</v>
      </c>
      <c r="J146" s="11"/>
      <c r="K146" s="174" t="str">
        <f t="shared" si="3"/>
        <v xml:space="preserve">HPSS 4 </v>
      </c>
      <c r="L146" s="33">
        <f t="shared" si="3"/>
        <v>2499.1</v>
      </c>
      <c r="M146" s="33">
        <v>698.80000000000018</v>
      </c>
      <c r="N146" s="1"/>
      <c r="O146" s="1"/>
    </row>
    <row r="147" spans="1:15" thickBot="1" x14ac:dyDescent="0.25">
      <c r="A147" s="340" t="s">
        <v>397</v>
      </c>
      <c r="B147" s="316" t="s">
        <v>522</v>
      </c>
      <c r="C147" s="85">
        <v>3371.5</v>
      </c>
      <c r="D147" s="355">
        <v>3472.6</v>
      </c>
      <c r="E147" s="367">
        <v>3472.6</v>
      </c>
      <c r="F147" s="323">
        <v>3576.8</v>
      </c>
      <c r="G147" s="323">
        <v>3684.1</v>
      </c>
      <c r="H147" s="323">
        <v>3794.6</v>
      </c>
      <c r="I147" s="324">
        <v>3895.2</v>
      </c>
      <c r="J147" s="11"/>
      <c r="K147" s="174" t="str">
        <f t="shared" si="3"/>
        <v xml:space="preserve">HPSS 4 </v>
      </c>
      <c r="L147" s="33">
        <f t="shared" si="3"/>
        <v>2499.1</v>
      </c>
      <c r="M147" s="33">
        <v>973.5</v>
      </c>
      <c r="N147" s="1"/>
      <c r="O147" s="1"/>
    </row>
    <row r="148" spans="1:15" thickBot="1" x14ac:dyDescent="0.25">
      <c r="A148" s="340" t="s">
        <v>523</v>
      </c>
      <c r="B148" s="316" t="s">
        <v>524</v>
      </c>
      <c r="C148" s="85">
        <v>3770.1</v>
      </c>
      <c r="D148" s="355">
        <v>3883.2</v>
      </c>
      <c r="E148" s="367">
        <v>3883.2</v>
      </c>
      <c r="F148" s="323">
        <v>3999.7</v>
      </c>
      <c r="G148" s="323">
        <v>4119.7</v>
      </c>
      <c r="H148" s="323">
        <v>4243.3</v>
      </c>
      <c r="I148" s="324">
        <v>4355.7</v>
      </c>
      <c r="J148" s="11"/>
      <c r="K148" s="174" t="str">
        <f t="shared" si="3"/>
        <v xml:space="preserve">HPSS 4 </v>
      </c>
      <c r="L148" s="33">
        <f t="shared" si="3"/>
        <v>2499.1</v>
      </c>
      <c r="M148" s="33">
        <v>1384.1</v>
      </c>
      <c r="N148" s="1"/>
      <c r="O148" s="1"/>
    </row>
    <row r="149" spans="1:15" s="62" customFormat="1" ht="57" x14ac:dyDescent="0.25">
      <c r="A149" s="322" t="s">
        <v>19</v>
      </c>
      <c r="B149" s="316" t="s">
        <v>20</v>
      </c>
      <c r="C149" s="316" t="s">
        <v>22</v>
      </c>
      <c r="D149" s="352" t="s">
        <v>26</v>
      </c>
      <c r="E149" s="368" t="s">
        <v>334</v>
      </c>
      <c r="F149" s="359" t="s">
        <v>335</v>
      </c>
      <c r="G149" s="317" t="s">
        <v>336</v>
      </c>
      <c r="H149" s="317" t="s">
        <v>337</v>
      </c>
      <c r="I149" s="317" t="s">
        <v>338</v>
      </c>
      <c r="J149" s="317"/>
      <c r="K149" s="317" t="s">
        <v>225</v>
      </c>
      <c r="L149" s="327" t="s">
        <v>339</v>
      </c>
      <c r="M149" s="327" t="s">
        <v>34</v>
      </c>
      <c r="N149" s="63"/>
      <c r="O149" s="63"/>
    </row>
    <row r="150" spans="1:15" thickBot="1" x14ac:dyDescent="0.25">
      <c r="A150" s="184" t="s">
        <v>525</v>
      </c>
      <c r="B150" s="45"/>
      <c r="C150" s="137"/>
      <c r="D150" s="164"/>
      <c r="E150" s="369"/>
      <c r="F150" s="361"/>
      <c r="G150" s="137"/>
      <c r="H150" s="137"/>
      <c r="I150" s="294"/>
      <c r="J150" s="12"/>
      <c r="K150" s="184"/>
      <c r="L150" s="185"/>
      <c r="M150" s="185"/>
      <c r="N150" s="1"/>
      <c r="O150" s="1"/>
    </row>
    <row r="151" spans="1:15" thickBot="1" x14ac:dyDescent="0.25">
      <c r="A151" s="181" t="s">
        <v>402</v>
      </c>
      <c r="B151" s="15" t="s">
        <v>526</v>
      </c>
      <c r="C151" s="85">
        <v>1139.5999999999999</v>
      </c>
      <c r="D151" s="355">
        <v>1173.8</v>
      </c>
      <c r="E151" s="367">
        <v>1240.4000000000001</v>
      </c>
      <c r="F151" s="323">
        <v>1277.5999999999999</v>
      </c>
      <c r="G151" s="323">
        <v>1315.9</v>
      </c>
      <c r="H151" s="323">
        <v>1355.4</v>
      </c>
      <c r="I151" s="324">
        <v>1391.3</v>
      </c>
      <c r="J151" s="11"/>
      <c r="K151" s="176" t="str">
        <f t="shared" ref="K151:L172" si="4">K31</f>
        <v>Support Services Level 2</v>
      </c>
      <c r="L151" s="33">
        <f t="shared" si="4"/>
        <v>1065.2</v>
      </c>
      <c r="M151" s="33">
        <v>108.59999999999991</v>
      </c>
      <c r="N151" s="1"/>
      <c r="O151" s="1"/>
    </row>
    <row r="152" spans="1:15" thickBot="1" x14ac:dyDescent="0.25">
      <c r="A152" s="13" t="s">
        <v>351</v>
      </c>
      <c r="B152" s="15" t="s">
        <v>527</v>
      </c>
      <c r="C152" s="85">
        <v>1398.2</v>
      </c>
      <c r="D152" s="355">
        <v>1440.1</v>
      </c>
      <c r="E152" s="367">
        <v>1521.8</v>
      </c>
      <c r="F152" s="323">
        <v>1567.4</v>
      </c>
      <c r="G152" s="323">
        <v>1614.4</v>
      </c>
      <c r="H152" s="323">
        <v>1662.9</v>
      </c>
      <c r="I152" s="324">
        <v>1706.9</v>
      </c>
      <c r="J152" s="11"/>
      <c r="K152" s="176" t="str">
        <f t="shared" si="4"/>
        <v xml:space="preserve">HPSS 1.1 AQF 7 </v>
      </c>
      <c r="L152" s="33">
        <f t="shared" si="4"/>
        <v>1308.9000000000001</v>
      </c>
      <c r="M152" s="33">
        <v>131.19999999999982</v>
      </c>
      <c r="N152" s="1"/>
      <c r="O152" s="1"/>
    </row>
    <row r="153" spans="1:15" thickBot="1" x14ac:dyDescent="0.25">
      <c r="A153" s="180" t="s">
        <v>354</v>
      </c>
      <c r="B153" s="15" t="s">
        <v>528</v>
      </c>
      <c r="C153" s="85">
        <v>1469.2</v>
      </c>
      <c r="D153" s="355">
        <v>1513.3</v>
      </c>
      <c r="E153" s="367">
        <v>1599.1</v>
      </c>
      <c r="F153" s="323">
        <v>1647.1</v>
      </c>
      <c r="G153" s="323">
        <v>1696.5</v>
      </c>
      <c r="H153" s="323">
        <v>1747.4</v>
      </c>
      <c r="I153" s="324">
        <v>1793.7</v>
      </c>
      <c r="J153" s="11"/>
      <c r="K153" s="176" t="str">
        <f t="shared" si="4"/>
        <v>HPSS 1.2</v>
      </c>
      <c r="L153" s="33">
        <f t="shared" si="4"/>
        <v>1409</v>
      </c>
      <c r="M153" s="33">
        <v>104.29999999999995</v>
      </c>
      <c r="N153" s="1"/>
      <c r="O153" s="1"/>
    </row>
    <row r="154" spans="1:15" thickBot="1" x14ac:dyDescent="0.25">
      <c r="A154" s="180" t="s">
        <v>357</v>
      </c>
      <c r="B154" s="15" t="s">
        <v>529</v>
      </c>
      <c r="C154" s="85">
        <v>1559.1</v>
      </c>
      <c r="D154" s="355">
        <v>1605.9</v>
      </c>
      <c r="E154" s="367">
        <v>1697</v>
      </c>
      <c r="F154" s="323">
        <v>1747.9</v>
      </c>
      <c r="G154" s="323">
        <v>1800.3</v>
      </c>
      <c r="H154" s="323">
        <v>1854.3</v>
      </c>
      <c r="I154" s="324">
        <v>1903.4</v>
      </c>
      <c r="J154" s="11"/>
      <c r="K154" s="176" t="str">
        <f t="shared" si="4"/>
        <v xml:space="preserve">HPSS 1.2 </v>
      </c>
      <c r="L154" s="33">
        <f t="shared" si="4"/>
        <v>1409</v>
      </c>
      <c r="M154" s="33">
        <v>196.90000000000009</v>
      </c>
      <c r="N154" s="1"/>
      <c r="O154" s="1"/>
    </row>
    <row r="155" spans="1:15" thickBot="1" x14ac:dyDescent="0.25">
      <c r="A155" s="180" t="s">
        <v>360</v>
      </c>
      <c r="B155" s="15" t="s">
        <v>530</v>
      </c>
      <c r="C155" s="85">
        <v>1627</v>
      </c>
      <c r="D155" s="355">
        <v>1675.8</v>
      </c>
      <c r="E155" s="367">
        <v>1770.8</v>
      </c>
      <c r="F155" s="323">
        <v>1823.9</v>
      </c>
      <c r="G155" s="323">
        <v>1878.7</v>
      </c>
      <c r="H155" s="323">
        <v>1935</v>
      </c>
      <c r="I155" s="324">
        <v>1986.3</v>
      </c>
      <c r="J155" s="11"/>
      <c r="K155" s="176" t="str">
        <f t="shared" si="4"/>
        <v xml:space="preserve">HPSS 1.3 </v>
      </c>
      <c r="L155" s="33">
        <f t="shared" si="4"/>
        <v>1565.3</v>
      </c>
      <c r="M155" s="33">
        <v>110.5</v>
      </c>
      <c r="N155" s="1"/>
      <c r="O155" s="1"/>
    </row>
    <row r="156" spans="1:15" thickBot="1" x14ac:dyDescent="0.25">
      <c r="A156" s="339" t="s">
        <v>363</v>
      </c>
      <c r="B156" s="316" t="s">
        <v>531</v>
      </c>
      <c r="C156" s="85">
        <v>1700.9</v>
      </c>
      <c r="D156" s="355">
        <v>1751.9</v>
      </c>
      <c r="E156" s="367">
        <v>1851.2</v>
      </c>
      <c r="F156" s="323">
        <v>1906.8</v>
      </c>
      <c r="G156" s="323">
        <v>1964</v>
      </c>
      <c r="H156" s="323">
        <v>2022.9</v>
      </c>
      <c r="I156" s="324">
        <v>2076.5</v>
      </c>
      <c r="J156" s="11"/>
      <c r="K156" s="176" t="str">
        <f t="shared" si="4"/>
        <v>HPSS 1.3</v>
      </c>
      <c r="L156" s="33">
        <f t="shared" si="4"/>
        <v>1565.3</v>
      </c>
      <c r="M156" s="33">
        <v>186.60000000000014</v>
      </c>
      <c r="N156" s="1"/>
      <c r="O156" s="1"/>
    </row>
    <row r="157" spans="1:15" thickBot="1" x14ac:dyDescent="0.25">
      <c r="A157" s="339" t="s">
        <v>366</v>
      </c>
      <c r="B157" s="191" t="s">
        <v>532</v>
      </c>
      <c r="C157" s="85">
        <v>1787.4</v>
      </c>
      <c r="D157" s="355">
        <v>1841</v>
      </c>
      <c r="E157" s="367">
        <v>1945.4</v>
      </c>
      <c r="F157" s="323">
        <v>2003.7</v>
      </c>
      <c r="G157" s="323">
        <v>2063.9</v>
      </c>
      <c r="H157" s="323">
        <v>2125.8000000000002</v>
      </c>
      <c r="I157" s="324">
        <v>2182.1</v>
      </c>
      <c r="J157" s="11"/>
      <c r="K157" s="176" t="str">
        <f t="shared" si="4"/>
        <v xml:space="preserve">HPSS 2.1 </v>
      </c>
      <c r="L157" s="319">
        <f t="shared" si="4"/>
        <v>1945.4</v>
      </c>
      <c r="M157" s="319">
        <v>0</v>
      </c>
      <c r="N157" s="1"/>
      <c r="O157" s="1"/>
    </row>
    <row r="158" spans="1:15" thickBot="1" x14ac:dyDescent="0.25">
      <c r="A158" s="339" t="s">
        <v>369</v>
      </c>
      <c r="B158" s="191" t="s">
        <v>533</v>
      </c>
      <c r="C158" s="85">
        <v>1869.4</v>
      </c>
      <c r="D158" s="355">
        <v>1925.5</v>
      </c>
      <c r="E158" s="367">
        <v>2034.7</v>
      </c>
      <c r="F158" s="323">
        <v>2095.6999999999998</v>
      </c>
      <c r="G158" s="323">
        <v>2158.6</v>
      </c>
      <c r="H158" s="323">
        <v>2223.3000000000002</v>
      </c>
      <c r="I158" s="324">
        <v>2282.3000000000002</v>
      </c>
      <c r="J158" s="11"/>
      <c r="K158" s="176" t="str">
        <f t="shared" si="4"/>
        <v xml:space="preserve">HPSS 2.1 </v>
      </c>
      <c r="L158" s="319">
        <f t="shared" si="4"/>
        <v>1945.4</v>
      </c>
      <c r="M158" s="319">
        <v>89.3</v>
      </c>
      <c r="N158" s="1"/>
      <c r="O158" s="1"/>
    </row>
    <row r="159" spans="1:15" thickBot="1" x14ac:dyDescent="0.25">
      <c r="A159" s="339" t="s">
        <v>371</v>
      </c>
      <c r="B159" s="191" t="s">
        <v>534</v>
      </c>
      <c r="C159" s="85">
        <v>1984.2</v>
      </c>
      <c r="D159" s="355">
        <v>2043.7</v>
      </c>
      <c r="E159" s="367">
        <v>2159.6</v>
      </c>
      <c r="F159" s="323">
        <v>2224.4</v>
      </c>
      <c r="G159" s="323">
        <v>2291.1</v>
      </c>
      <c r="H159" s="323">
        <v>2359.8000000000002</v>
      </c>
      <c r="I159" s="324">
        <v>2422.4</v>
      </c>
      <c r="J159" s="11"/>
      <c r="K159" s="176" t="str">
        <f t="shared" si="4"/>
        <v xml:space="preserve">HPSS 2.1 </v>
      </c>
      <c r="L159" s="33">
        <f t="shared" si="4"/>
        <v>1945.4</v>
      </c>
      <c r="M159" s="33">
        <v>98.299999999999955</v>
      </c>
      <c r="N159" s="1"/>
      <c r="O159" s="1"/>
    </row>
    <row r="160" spans="1:15" thickBot="1" x14ac:dyDescent="0.25">
      <c r="A160" s="340" t="s">
        <v>373</v>
      </c>
      <c r="B160" s="191" t="s">
        <v>535</v>
      </c>
      <c r="C160" s="85">
        <v>2054.5</v>
      </c>
      <c r="D160" s="355">
        <v>2116.1</v>
      </c>
      <c r="E160" s="367">
        <v>2236.1</v>
      </c>
      <c r="F160" s="323">
        <v>2303.1999999999998</v>
      </c>
      <c r="G160" s="323">
        <v>2372.3000000000002</v>
      </c>
      <c r="H160" s="323">
        <v>2443.4</v>
      </c>
      <c r="I160" s="324">
        <v>2508.1999999999998</v>
      </c>
      <c r="J160" s="11"/>
      <c r="K160" s="176" t="str">
        <f t="shared" si="4"/>
        <v xml:space="preserve">HPSS 2.1 </v>
      </c>
      <c r="L160" s="33">
        <f t="shared" si="4"/>
        <v>1945.4</v>
      </c>
      <c r="M160" s="33">
        <v>170.69999999999982</v>
      </c>
      <c r="N160" s="1"/>
      <c r="O160" s="1"/>
    </row>
    <row r="161" spans="1:15" thickBot="1" x14ac:dyDescent="0.25">
      <c r="A161" s="340" t="s">
        <v>375</v>
      </c>
      <c r="B161" s="191" t="s">
        <v>536</v>
      </c>
      <c r="C161" s="85">
        <v>2062.6999999999998</v>
      </c>
      <c r="D161" s="355">
        <v>2124.6</v>
      </c>
      <c r="E161" s="367">
        <v>2245.1</v>
      </c>
      <c r="F161" s="323">
        <v>2312.4</v>
      </c>
      <c r="G161" s="323">
        <v>2381.8000000000002</v>
      </c>
      <c r="H161" s="323">
        <v>2453.1999999999998</v>
      </c>
      <c r="I161" s="324">
        <v>2518.3000000000002</v>
      </c>
      <c r="J161" s="11"/>
      <c r="K161" s="176" t="str">
        <f t="shared" si="4"/>
        <v>HPSS 3</v>
      </c>
      <c r="L161" s="33">
        <f t="shared" si="4"/>
        <v>1983.2</v>
      </c>
      <c r="M161" s="33">
        <v>141.39999999999986</v>
      </c>
      <c r="N161" s="1"/>
      <c r="O161" s="1"/>
    </row>
    <row r="162" spans="1:15" thickBot="1" x14ac:dyDescent="0.25">
      <c r="A162" s="340" t="s">
        <v>378</v>
      </c>
      <c r="B162" s="191" t="s">
        <v>537</v>
      </c>
      <c r="C162" s="85">
        <v>2135.1999999999998</v>
      </c>
      <c r="D162" s="355">
        <v>2199.3000000000002</v>
      </c>
      <c r="E162" s="367">
        <v>2324</v>
      </c>
      <c r="F162" s="323">
        <v>2393.6999999999998</v>
      </c>
      <c r="G162" s="323">
        <v>2465.5</v>
      </c>
      <c r="H162" s="323">
        <v>2539.5</v>
      </c>
      <c r="I162" s="324">
        <v>2606.8000000000002</v>
      </c>
      <c r="J162" s="11"/>
      <c r="K162" s="176" t="str">
        <f t="shared" si="4"/>
        <v>HPSS 3</v>
      </c>
      <c r="L162" s="33">
        <f t="shared" si="4"/>
        <v>1983.2</v>
      </c>
      <c r="M162" s="33">
        <v>216.10000000000014</v>
      </c>
      <c r="N162" s="1"/>
      <c r="O162" s="1"/>
    </row>
    <row r="163" spans="1:15" thickBot="1" x14ac:dyDescent="0.25">
      <c r="A163" s="340" t="s">
        <v>380</v>
      </c>
      <c r="B163" s="191" t="s">
        <v>538</v>
      </c>
      <c r="C163" s="85">
        <v>2192.3000000000002</v>
      </c>
      <c r="D163" s="355">
        <v>2258.1</v>
      </c>
      <c r="E163" s="367">
        <v>2386.1</v>
      </c>
      <c r="F163" s="323">
        <v>2457.6999999999998</v>
      </c>
      <c r="G163" s="323">
        <v>2531.4</v>
      </c>
      <c r="H163" s="323">
        <v>2607.4</v>
      </c>
      <c r="I163" s="324">
        <v>2676.5</v>
      </c>
      <c r="J163" s="11"/>
      <c r="K163" s="176" t="str">
        <f t="shared" si="4"/>
        <v>HPSS 3</v>
      </c>
      <c r="L163" s="33">
        <f t="shared" si="4"/>
        <v>1983.2</v>
      </c>
      <c r="M163" s="33">
        <v>274.89999999999986</v>
      </c>
      <c r="N163" s="1"/>
      <c r="O163" s="1"/>
    </row>
    <row r="164" spans="1:15" thickBot="1" x14ac:dyDescent="0.25">
      <c r="A164" s="342" t="s">
        <v>382</v>
      </c>
      <c r="B164" s="191" t="s">
        <v>539</v>
      </c>
      <c r="C164" s="85">
        <v>2356.6999999999998</v>
      </c>
      <c r="D164" s="355">
        <v>2427.4009999999998</v>
      </c>
      <c r="E164" s="367">
        <v>2565</v>
      </c>
      <c r="F164" s="323">
        <v>2642</v>
      </c>
      <c r="G164" s="323">
        <v>2721.2</v>
      </c>
      <c r="H164" s="323">
        <v>2802.9</v>
      </c>
      <c r="I164" s="324">
        <v>2877.2</v>
      </c>
      <c r="J164" s="11"/>
      <c r="K164" s="176" t="str">
        <f t="shared" si="4"/>
        <v>HPSS 3</v>
      </c>
      <c r="L164" s="33">
        <f t="shared" si="4"/>
        <v>1230.4000000000001</v>
      </c>
      <c r="M164" s="33">
        <v>1197.0009999999997</v>
      </c>
      <c r="N164" s="44"/>
      <c r="O164" s="44"/>
    </row>
    <row r="165" spans="1:15" thickBot="1" x14ac:dyDescent="0.25">
      <c r="A165" s="340" t="s">
        <v>540</v>
      </c>
      <c r="B165" s="316" t="s">
        <v>541</v>
      </c>
      <c r="C165" s="85">
        <v>2497.3000000000002</v>
      </c>
      <c r="D165" s="355">
        <v>2572.1999999999998</v>
      </c>
      <c r="E165" s="367">
        <v>2718</v>
      </c>
      <c r="F165" s="323">
        <v>2799.6</v>
      </c>
      <c r="G165" s="323">
        <v>2883.6</v>
      </c>
      <c r="H165" s="323">
        <v>2970.1</v>
      </c>
      <c r="I165" s="324">
        <v>3048.8</v>
      </c>
      <c r="J165" s="11"/>
      <c r="K165" s="176" t="str">
        <f t="shared" si="4"/>
        <v xml:space="preserve">HPSS 4 </v>
      </c>
      <c r="L165" s="33">
        <f t="shared" si="4"/>
        <v>2499.1</v>
      </c>
      <c r="M165" s="33">
        <v>73.099999999999909</v>
      </c>
      <c r="N165" s="1"/>
      <c r="O165" s="1"/>
    </row>
    <row r="166" spans="1:15" thickBot="1" x14ac:dyDescent="0.25">
      <c r="A166" s="340" t="s">
        <v>514</v>
      </c>
      <c r="B166" s="316" t="s">
        <v>542</v>
      </c>
      <c r="C166" s="85">
        <v>2581.5</v>
      </c>
      <c r="D166" s="355">
        <v>2658.9</v>
      </c>
      <c r="E166" s="367">
        <v>2809.7</v>
      </c>
      <c r="F166" s="323">
        <v>2893.9</v>
      </c>
      <c r="G166" s="323">
        <v>2980.8</v>
      </c>
      <c r="H166" s="323">
        <v>3070.2</v>
      </c>
      <c r="I166" s="324">
        <v>3151.6</v>
      </c>
      <c r="J166" s="11"/>
      <c r="K166" s="176" t="str">
        <f t="shared" si="4"/>
        <v xml:space="preserve">HPSS 4 </v>
      </c>
      <c r="L166" s="33">
        <f t="shared" si="4"/>
        <v>2499.1</v>
      </c>
      <c r="M166" s="33">
        <v>159.80000000000018</v>
      </c>
      <c r="N166" s="1"/>
      <c r="O166" s="1"/>
    </row>
    <row r="167" spans="1:15" thickBot="1" x14ac:dyDescent="0.25">
      <c r="A167" s="340" t="s">
        <v>516</v>
      </c>
      <c r="B167" s="316" t="s">
        <v>543</v>
      </c>
      <c r="C167" s="85">
        <v>2666.4</v>
      </c>
      <c r="D167" s="355">
        <v>2746.4</v>
      </c>
      <c r="E167" s="367">
        <v>2902.1</v>
      </c>
      <c r="F167" s="323">
        <v>2989.2</v>
      </c>
      <c r="G167" s="323">
        <v>3078.9</v>
      </c>
      <c r="H167" s="323">
        <v>3171.2</v>
      </c>
      <c r="I167" s="324">
        <v>3255.3</v>
      </c>
      <c r="J167" s="11"/>
      <c r="K167" s="176" t="str">
        <f t="shared" si="4"/>
        <v xml:space="preserve">HPSS 4 </v>
      </c>
      <c r="L167" s="33">
        <f t="shared" si="4"/>
        <v>2499.1</v>
      </c>
      <c r="M167" s="33">
        <v>247.30000000000018</v>
      </c>
      <c r="N167" s="1"/>
      <c r="O167" s="1"/>
    </row>
    <row r="168" spans="1:15" thickBot="1" x14ac:dyDescent="0.25">
      <c r="A168" s="340" t="s">
        <v>544</v>
      </c>
      <c r="B168" s="316" t="s">
        <v>545</v>
      </c>
      <c r="C168" s="85">
        <v>2751.9</v>
      </c>
      <c r="D168" s="355">
        <v>2834.5</v>
      </c>
      <c r="E168" s="367">
        <v>2995.2</v>
      </c>
      <c r="F168" s="323">
        <v>3085.1</v>
      </c>
      <c r="G168" s="323">
        <v>3177.6</v>
      </c>
      <c r="H168" s="323">
        <v>3273</v>
      </c>
      <c r="I168" s="324">
        <v>3359.7</v>
      </c>
      <c r="J168" s="11"/>
      <c r="K168" s="176" t="str">
        <f t="shared" si="4"/>
        <v xml:space="preserve">HPSS 4 </v>
      </c>
      <c r="L168" s="33">
        <f t="shared" si="4"/>
        <v>2499.1</v>
      </c>
      <c r="M168" s="33">
        <v>335.40000000000009</v>
      </c>
      <c r="N168" s="1"/>
      <c r="O168" s="1"/>
    </row>
    <row r="169" spans="1:15" thickBot="1" x14ac:dyDescent="0.25">
      <c r="A169" s="340" t="s">
        <v>519</v>
      </c>
      <c r="B169" s="316" t="s">
        <v>546</v>
      </c>
      <c r="C169" s="85">
        <v>2751.9</v>
      </c>
      <c r="D169" s="355">
        <v>2834.5</v>
      </c>
      <c r="E169" s="367">
        <v>2995.2</v>
      </c>
      <c r="F169" s="323">
        <v>3085.1</v>
      </c>
      <c r="G169" s="323">
        <v>3177.6</v>
      </c>
      <c r="H169" s="323">
        <v>3273</v>
      </c>
      <c r="I169" s="324">
        <v>3359.7</v>
      </c>
      <c r="J169" s="11"/>
      <c r="K169" s="176" t="str">
        <f t="shared" si="4"/>
        <v xml:space="preserve">HPSS 4 </v>
      </c>
      <c r="L169" s="33">
        <f t="shared" si="4"/>
        <v>2499.1</v>
      </c>
      <c r="M169" s="33">
        <v>335.40000000000009</v>
      </c>
      <c r="N169" s="1"/>
      <c r="O169" s="1"/>
    </row>
    <row r="170" spans="1:15" thickBot="1" x14ac:dyDescent="0.25">
      <c r="A170" s="340" t="s">
        <v>395</v>
      </c>
      <c r="B170" s="316" t="s">
        <v>547</v>
      </c>
      <c r="C170" s="85">
        <v>3104.8</v>
      </c>
      <c r="D170" s="355">
        <v>3197.9</v>
      </c>
      <c r="E170" s="367">
        <v>3197.9</v>
      </c>
      <c r="F170" s="323">
        <v>3293.8</v>
      </c>
      <c r="G170" s="323">
        <v>3392.7</v>
      </c>
      <c r="H170" s="323">
        <v>3494.4</v>
      </c>
      <c r="I170" s="324">
        <v>3587</v>
      </c>
      <c r="J170" s="11"/>
      <c r="K170" s="176" t="str">
        <f t="shared" si="4"/>
        <v xml:space="preserve">HPSS 4 </v>
      </c>
      <c r="L170" s="33">
        <f t="shared" si="4"/>
        <v>2499.1</v>
      </c>
      <c r="M170" s="33">
        <v>698.80000000000018</v>
      </c>
      <c r="N170" s="1"/>
      <c r="O170" s="1"/>
    </row>
    <row r="171" spans="1:15" thickBot="1" x14ac:dyDescent="0.25">
      <c r="A171" s="340" t="s">
        <v>397</v>
      </c>
      <c r="B171" s="316" t="s">
        <v>548</v>
      </c>
      <c r="C171" s="85">
        <v>3371.5</v>
      </c>
      <c r="D171" s="355">
        <v>3472.6</v>
      </c>
      <c r="E171" s="367">
        <v>3472.6</v>
      </c>
      <c r="F171" s="323">
        <v>3576.8</v>
      </c>
      <c r="G171" s="323">
        <v>3684.1</v>
      </c>
      <c r="H171" s="323">
        <v>3794.6</v>
      </c>
      <c r="I171" s="324">
        <v>3895.2</v>
      </c>
      <c r="J171" s="11"/>
      <c r="K171" s="176" t="str">
        <f t="shared" si="4"/>
        <v xml:space="preserve">HPSS 4 </v>
      </c>
      <c r="L171" s="33">
        <f t="shared" si="4"/>
        <v>2499.1</v>
      </c>
      <c r="M171" s="33">
        <v>973.5</v>
      </c>
      <c r="N171" s="1"/>
      <c r="O171" s="1"/>
    </row>
    <row r="172" spans="1:15" thickBot="1" x14ac:dyDescent="0.25">
      <c r="A172" s="340" t="s">
        <v>549</v>
      </c>
      <c r="B172" s="316" t="s">
        <v>550</v>
      </c>
      <c r="C172" s="85">
        <v>3770.1</v>
      </c>
      <c r="D172" s="355">
        <v>3883.2</v>
      </c>
      <c r="E172" s="367">
        <v>3883.2</v>
      </c>
      <c r="F172" s="323">
        <v>3999.7</v>
      </c>
      <c r="G172" s="323">
        <v>4119.7</v>
      </c>
      <c r="H172" s="323">
        <v>4243.3</v>
      </c>
      <c r="I172" s="324">
        <v>4355.7</v>
      </c>
      <c r="J172" s="11"/>
      <c r="K172" s="176" t="str">
        <f t="shared" si="4"/>
        <v xml:space="preserve">HPSS 4 </v>
      </c>
      <c r="L172" s="33">
        <f t="shared" si="4"/>
        <v>2499.1</v>
      </c>
      <c r="M172" s="33">
        <v>1384.1</v>
      </c>
      <c r="N172" s="1"/>
      <c r="O172" s="1"/>
    </row>
    <row r="173" spans="1:15" s="62" customFormat="1" ht="57" x14ac:dyDescent="0.25">
      <c r="A173" s="322" t="s">
        <v>19</v>
      </c>
      <c r="B173" s="316" t="s">
        <v>20</v>
      </c>
      <c r="C173" s="316" t="s">
        <v>22</v>
      </c>
      <c r="D173" s="352" t="s">
        <v>26</v>
      </c>
      <c r="E173" s="368" t="s">
        <v>334</v>
      </c>
      <c r="F173" s="359" t="s">
        <v>335</v>
      </c>
      <c r="G173" s="317" t="s">
        <v>336</v>
      </c>
      <c r="H173" s="317" t="s">
        <v>337</v>
      </c>
      <c r="I173" s="317" t="s">
        <v>338</v>
      </c>
      <c r="J173" s="317"/>
      <c r="K173" s="317" t="s">
        <v>225</v>
      </c>
      <c r="L173" s="327" t="s">
        <v>339</v>
      </c>
      <c r="M173" s="327" t="s">
        <v>34</v>
      </c>
      <c r="N173" s="63"/>
      <c r="O173" s="63"/>
    </row>
    <row r="174" spans="1:15" thickBot="1" x14ac:dyDescent="0.25">
      <c r="A174" s="184" t="s">
        <v>551</v>
      </c>
      <c r="B174" s="45"/>
      <c r="C174" s="137"/>
      <c r="D174" s="164"/>
      <c r="E174" s="369"/>
      <c r="F174" s="361"/>
      <c r="G174" s="137"/>
      <c r="H174" s="137"/>
      <c r="I174" s="294"/>
      <c r="J174" s="12"/>
      <c r="K174" s="184"/>
      <c r="L174" s="185"/>
      <c r="M174" s="185"/>
      <c r="N174" s="1"/>
      <c r="O174" s="1"/>
    </row>
    <row r="175" spans="1:15" thickBot="1" x14ac:dyDescent="0.25">
      <c r="A175" s="339" t="s">
        <v>402</v>
      </c>
      <c r="B175" s="191" t="s">
        <v>552</v>
      </c>
      <c r="C175" s="85">
        <v>1139.5999999999999</v>
      </c>
      <c r="D175" s="355">
        <v>1173.8</v>
      </c>
      <c r="E175" s="367">
        <v>1240.4000000000001</v>
      </c>
      <c r="F175" s="323">
        <v>1277.5999999999999</v>
      </c>
      <c r="G175" s="323">
        <v>1315.9</v>
      </c>
      <c r="H175" s="323">
        <v>1355.4</v>
      </c>
      <c r="I175" s="324">
        <v>1391.3</v>
      </c>
      <c r="J175" s="11"/>
      <c r="K175" s="176" t="str">
        <f t="shared" ref="K175:L196" si="5">K31</f>
        <v>Support Services Level 2</v>
      </c>
      <c r="L175" s="33">
        <f t="shared" si="5"/>
        <v>1065.2</v>
      </c>
      <c r="M175" s="33">
        <v>108.59999999999991</v>
      </c>
      <c r="N175" s="1"/>
      <c r="O175" s="1"/>
    </row>
    <row r="176" spans="1:15" thickBot="1" x14ac:dyDescent="0.25">
      <c r="A176" s="341" t="s">
        <v>351</v>
      </c>
      <c r="B176" s="191" t="s">
        <v>553</v>
      </c>
      <c r="C176" s="85">
        <v>1398.2</v>
      </c>
      <c r="D176" s="355">
        <v>1440.1</v>
      </c>
      <c r="E176" s="367">
        <v>1521.8</v>
      </c>
      <c r="F176" s="323">
        <v>1567.4</v>
      </c>
      <c r="G176" s="323">
        <v>1614.4</v>
      </c>
      <c r="H176" s="323">
        <v>1662.9</v>
      </c>
      <c r="I176" s="324">
        <v>1706.9</v>
      </c>
      <c r="J176" s="11"/>
      <c r="K176" s="176" t="str">
        <f t="shared" si="5"/>
        <v xml:space="preserve">HPSS 1.1 AQF 7 </v>
      </c>
      <c r="L176" s="33">
        <f t="shared" si="5"/>
        <v>1308.9000000000001</v>
      </c>
      <c r="M176" s="33">
        <v>131.19999999999982</v>
      </c>
      <c r="N176" s="1"/>
      <c r="O176" s="1"/>
    </row>
    <row r="177" spans="1:15" thickBot="1" x14ac:dyDescent="0.25">
      <c r="A177" s="339" t="s">
        <v>354</v>
      </c>
      <c r="B177" s="191" t="s">
        <v>554</v>
      </c>
      <c r="C177" s="85">
        <v>1469.2</v>
      </c>
      <c r="D177" s="355">
        <v>1513.3</v>
      </c>
      <c r="E177" s="367">
        <v>1599.1</v>
      </c>
      <c r="F177" s="323">
        <v>1647.1</v>
      </c>
      <c r="G177" s="323">
        <v>1696.5</v>
      </c>
      <c r="H177" s="323">
        <v>1747.4</v>
      </c>
      <c r="I177" s="324">
        <v>1793.7</v>
      </c>
      <c r="J177" s="11"/>
      <c r="K177" s="176" t="str">
        <f t="shared" si="5"/>
        <v>HPSS 1.2</v>
      </c>
      <c r="L177" s="33">
        <f t="shared" si="5"/>
        <v>1409</v>
      </c>
      <c r="M177" s="33">
        <v>104.29999999999995</v>
      </c>
      <c r="N177" s="1"/>
      <c r="O177" s="1"/>
    </row>
    <row r="178" spans="1:15" thickBot="1" x14ac:dyDescent="0.25">
      <c r="A178" s="339" t="s">
        <v>357</v>
      </c>
      <c r="B178" s="191" t="s">
        <v>555</v>
      </c>
      <c r="C178" s="85">
        <v>1559.1</v>
      </c>
      <c r="D178" s="355">
        <v>1605.9</v>
      </c>
      <c r="E178" s="367">
        <v>1697</v>
      </c>
      <c r="F178" s="323">
        <v>1747.9</v>
      </c>
      <c r="G178" s="323">
        <v>1800.3</v>
      </c>
      <c r="H178" s="323">
        <v>1854.3</v>
      </c>
      <c r="I178" s="324">
        <v>1903.4</v>
      </c>
      <c r="J178" s="11"/>
      <c r="K178" s="176" t="str">
        <f t="shared" si="5"/>
        <v xml:space="preserve">HPSS 1.2 </v>
      </c>
      <c r="L178" s="33">
        <f t="shared" si="5"/>
        <v>1409</v>
      </c>
      <c r="M178" s="33">
        <v>196.90000000000009</v>
      </c>
      <c r="N178" s="1"/>
      <c r="O178" s="1"/>
    </row>
    <row r="179" spans="1:15" thickBot="1" x14ac:dyDescent="0.25">
      <c r="A179" s="339" t="s">
        <v>360</v>
      </c>
      <c r="B179" s="191" t="s">
        <v>556</v>
      </c>
      <c r="C179" s="85">
        <v>1627</v>
      </c>
      <c r="D179" s="355">
        <v>1675.8</v>
      </c>
      <c r="E179" s="367">
        <v>1770.8</v>
      </c>
      <c r="F179" s="323">
        <v>1823.9</v>
      </c>
      <c r="G179" s="323">
        <v>1878.7</v>
      </c>
      <c r="H179" s="323">
        <v>1935</v>
      </c>
      <c r="I179" s="324">
        <v>1986.3</v>
      </c>
      <c r="J179" s="11"/>
      <c r="K179" s="176" t="str">
        <f t="shared" si="5"/>
        <v xml:space="preserve">HPSS 1.3 </v>
      </c>
      <c r="L179" s="33">
        <f t="shared" si="5"/>
        <v>1565.3</v>
      </c>
      <c r="M179" s="33">
        <v>110.5</v>
      </c>
      <c r="N179" s="1"/>
      <c r="O179" s="1"/>
    </row>
    <row r="180" spans="1:15" thickBot="1" x14ac:dyDescent="0.25">
      <c r="A180" s="339" t="s">
        <v>363</v>
      </c>
      <c r="B180" s="316" t="s">
        <v>557</v>
      </c>
      <c r="C180" s="85">
        <v>1700.9</v>
      </c>
      <c r="D180" s="355">
        <v>1751.9</v>
      </c>
      <c r="E180" s="367">
        <v>1851.2</v>
      </c>
      <c r="F180" s="323">
        <v>1906.8</v>
      </c>
      <c r="G180" s="323">
        <v>1964</v>
      </c>
      <c r="H180" s="323">
        <v>2022.9</v>
      </c>
      <c r="I180" s="324">
        <v>2076.5</v>
      </c>
      <c r="J180" s="11"/>
      <c r="K180" s="176" t="str">
        <f t="shared" si="5"/>
        <v>HPSS 1.3</v>
      </c>
      <c r="L180" s="33">
        <f t="shared" si="5"/>
        <v>1565.3</v>
      </c>
      <c r="M180" s="33">
        <v>186.60000000000014</v>
      </c>
      <c r="N180" s="1"/>
      <c r="O180" s="1"/>
    </row>
    <row r="181" spans="1:15" thickBot="1" x14ac:dyDescent="0.25">
      <c r="A181" s="339" t="s">
        <v>366</v>
      </c>
      <c r="B181" s="191" t="s">
        <v>558</v>
      </c>
      <c r="C181" s="85">
        <v>1787.4</v>
      </c>
      <c r="D181" s="355">
        <v>1841</v>
      </c>
      <c r="E181" s="367">
        <v>1945.4</v>
      </c>
      <c r="F181" s="323">
        <v>2003.7</v>
      </c>
      <c r="G181" s="323">
        <v>2063.9</v>
      </c>
      <c r="H181" s="323">
        <v>2125.8000000000002</v>
      </c>
      <c r="I181" s="324">
        <v>2182.1</v>
      </c>
      <c r="J181" s="11"/>
      <c r="K181" s="176" t="str">
        <f t="shared" si="5"/>
        <v xml:space="preserve">HPSS 2.1 </v>
      </c>
      <c r="L181" s="319">
        <f t="shared" si="5"/>
        <v>1945.4</v>
      </c>
      <c r="M181" s="319">
        <v>0</v>
      </c>
      <c r="N181" s="1"/>
      <c r="O181" s="1"/>
    </row>
    <row r="182" spans="1:15" thickBot="1" x14ac:dyDescent="0.25">
      <c r="A182" s="339" t="s">
        <v>369</v>
      </c>
      <c r="B182" s="191" t="s">
        <v>559</v>
      </c>
      <c r="C182" s="85">
        <v>1869.4</v>
      </c>
      <c r="D182" s="355">
        <v>1925.5</v>
      </c>
      <c r="E182" s="367">
        <v>2034.7</v>
      </c>
      <c r="F182" s="323">
        <v>2095.6999999999998</v>
      </c>
      <c r="G182" s="323">
        <v>2158.6</v>
      </c>
      <c r="H182" s="323">
        <v>2223.3000000000002</v>
      </c>
      <c r="I182" s="324">
        <v>2282.3000000000002</v>
      </c>
      <c r="J182" s="11"/>
      <c r="K182" s="176" t="str">
        <f t="shared" si="5"/>
        <v xml:space="preserve">HPSS 2.1 </v>
      </c>
      <c r="L182" s="319">
        <f t="shared" si="5"/>
        <v>1945.4</v>
      </c>
      <c r="M182" s="319">
        <v>89.3</v>
      </c>
      <c r="N182" s="1"/>
      <c r="O182" s="1"/>
    </row>
    <row r="183" spans="1:15" thickBot="1" x14ac:dyDescent="0.25">
      <c r="A183" s="339" t="s">
        <v>371</v>
      </c>
      <c r="B183" s="191" t="s">
        <v>560</v>
      </c>
      <c r="C183" s="85">
        <v>1984.2</v>
      </c>
      <c r="D183" s="355">
        <v>2043.7</v>
      </c>
      <c r="E183" s="367">
        <v>2159.6</v>
      </c>
      <c r="F183" s="323">
        <v>2224.4</v>
      </c>
      <c r="G183" s="323">
        <v>2291.1</v>
      </c>
      <c r="H183" s="323">
        <v>2359.8000000000002</v>
      </c>
      <c r="I183" s="324">
        <v>2422.4</v>
      </c>
      <c r="J183" s="11"/>
      <c r="K183" s="176" t="str">
        <f t="shared" si="5"/>
        <v xml:space="preserve">HPSS 2.1 </v>
      </c>
      <c r="L183" s="33">
        <f t="shared" si="5"/>
        <v>1945.4</v>
      </c>
      <c r="M183" s="33">
        <v>98.299999999999955</v>
      </c>
      <c r="N183" s="1"/>
      <c r="O183" s="1"/>
    </row>
    <row r="184" spans="1:15" thickBot="1" x14ac:dyDescent="0.25">
      <c r="A184" s="339" t="s">
        <v>373</v>
      </c>
      <c r="B184" s="316" t="s">
        <v>561</v>
      </c>
      <c r="C184" s="85">
        <v>2054.5</v>
      </c>
      <c r="D184" s="355">
        <v>2116.1</v>
      </c>
      <c r="E184" s="367">
        <v>2236.1</v>
      </c>
      <c r="F184" s="323">
        <v>2303.1999999999998</v>
      </c>
      <c r="G184" s="323">
        <v>2372.3000000000002</v>
      </c>
      <c r="H184" s="323">
        <v>2443.4</v>
      </c>
      <c r="I184" s="324">
        <v>2508.1999999999998</v>
      </c>
      <c r="J184" s="11"/>
      <c r="K184" s="176" t="str">
        <f t="shared" si="5"/>
        <v xml:space="preserve">HPSS 2.1 </v>
      </c>
      <c r="L184" s="33">
        <f t="shared" si="5"/>
        <v>1945.4</v>
      </c>
      <c r="M184" s="33">
        <v>170.69999999999982</v>
      </c>
      <c r="N184" s="1"/>
      <c r="O184" s="1"/>
    </row>
    <row r="185" spans="1:15" thickBot="1" x14ac:dyDescent="0.25">
      <c r="A185" s="340" t="s">
        <v>375</v>
      </c>
      <c r="B185" s="191" t="s">
        <v>562</v>
      </c>
      <c r="C185" s="85">
        <v>2062.6999999999998</v>
      </c>
      <c r="D185" s="355">
        <v>2124.6</v>
      </c>
      <c r="E185" s="367">
        <v>2245.1</v>
      </c>
      <c r="F185" s="323">
        <v>2312.4</v>
      </c>
      <c r="G185" s="323">
        <v>2381.8000000000002</v>
      </c>
      <c r="H185" s="323">
        <v>2453.1999999999998</v>
      </c>
      <c r="I185" s="324">
        <v>2518.3000000000002</v>
      </c>
      <c r="J185" s="11"/>
      <c r="K185" s="176" t="str">
        <f t="shared" si="5"/>
        <v>HPSS 3</v>
      </c>
      <c r="L185" s="33">
        <f t="shared" si="5"/>
        <v>1983.2</v>
      </c>
      <c r="M185" s="33">
        <v>141.39999999999986</v>
      </c>
      <c r="N185" s="1"/>
      <c r="O185" s="1"/>
    </row>
    <row r="186" spans="1:15" thickBot="1" x14ac:dyDescent="0.25">
      <c r="A186" s="340" t="s">
        <v>378</v>
      </c>
      <c r="B186" s="191" t="s">
        <v>563</v>
      </c>
      <c r="C186" s="85">
        <v>2135.1999999999998</v>
      </c>
      <c r="D186" s="355">
        <v>2199.3000000000002</v>
      </c>
      <c r="E186" s="367">
        <v>2324</v>
      </c>
      <c r="F186" s="323">
        <v>2393.6999999999998</v>
      </c>
      <c r="G186" s="323">
        <v>2465.5</v>
      </c>
      <c r="H186" s="323">
        <v>2539.5</v>
      </c>
      <c r="I186" s="324">
        <v>2606.8000000000002</v>
      </c>
      <c r="J186" s="11"/>
      <c r="K186" s="176" t="str">
        <f t="shared" si="5"/>
        <v>HPSS 3</v>
      </c>
      <c r="L186" s="33">
        <f t="shared" si="5"/>
        <v>1983.2</v>
      </c>
      <c r="M186" s="33">
        <v>216.10000000000014</v>
      </c>
      <c r="N186" s="1"/>
      <c r="O186" s="1"/>
    </row>
    <row r="187" spans="1:15" thickBot="1" x14ac:dyDescent="0.25">
      <c r="A187" s="340" t="s">
        <v>380</v>
      </c>
      <c r="B187" s="191" t="s">
        <v>564</v>
      </c>
      <c r="C187" s="85">
        <v>2192.3000000000002</v>
      </c>
      <c r="D187" s="355">
        <v>2258.1</v>
      </c>
      <c r="E187" s="367">
        <v>2386.1</v>
      </c>
      <c r="F187" s="323">
        <v>2457.6999999999998</v>
      </c>
      <c r="G187" s="323">
        <v>2531.4</v>
      </c>
      <c r="H187" s="323">
        <v>2607.4</v>
      </c>
      <c r="I187" s="324">
        <v>2676.5</v>
      </c>
      <c r="J187" s="11"/>
      <c r="K187" s="176" t="str">
        <f t="shared" si="5"/>
        <v>HPSS 3</v>
      </c>
      <c r="L187" s="33">
        <f t="shared" si="5"/>
        <v>1983.2</v>
      </c>
      <c r="M187" s="33">
        <v>274.89999999999986</v>
      </c>
      <c r="N187" s="1"/>
      <c r="O187" s="1"/>
    </row>
    <row r="188" spans="1:15" thickBot="1" x14ac:dyDescent="0.25">
      <c r="A188" s="340" t="s">
        <v>382</v>
      </c>
      <c r="B188" s="343" t="s">
        <v>565</v>
      </c>
      <c r="C188" s="85">
        <v>2356.6999999999998</v>
      </c>
      <c r="D188" s="355">
        <v>2427.4009999999998</v>
      </c>
      <c r="E188" s="367">
        <v>2565</v>
      </c>
      <c r="F188" s="323">
        <v>2642</v>
      </c>
      <c r="G188" s="323">
        <v>2721.2</v>
      </c>
      <c r="H188" s="323">
        <v>2802.9</v>
      </c>
      <c r="I188" s="324">
        <v>2877.2</v>
      </c>
      <c r="J188" s="11"/>
      <c r="K188" s="176" t="str">
        <f t="shared" si="5"/>
        <v>HPSS 3</v>
      </c>
      <c r="L188" s="33">
        <f t="shared" si="5"/>
        <v>1230.4000000000001</v>
      </c>
      <c r="M188" s="33">
        <v>1197.0009999999997</v>
      </c>
      <c r="N188" s="1"/>
      <c r="O188" s="1"/>
    </row>
    <row r="189" spans="1:15" thickBot="1" x14ac:dyDescent="0.25">
      <c r="A189" s="340" t="s">
        <v>566</v>
      </c>
      <c r="B189" s="316" t="s">
        <v>567</v>
      </c>
      <c r="C189" s="85">
        <v>2497.3000000000002</v>
      </c>
      <c r="D189" s="355">
        <v>2572.1999999999998</v>
      </c>
      <c r="E189" s="367">
        <v>2718</v>
      </c>
      <c r="F189" s="323">
        <v>2799.6</v>
      </c>
      <c r="G189" s="323">
        <v>2883.6</v>
      </c>
      <c r="H189" s="323">
        <v>2970.1</v>
      </c>
      <c r="I189" s="324">
        <v>3048.8</v>
      </c>
      <c r="J189" s="11"/>
      <c r="K189" s="176" t="str">
        <f t="shared" si="5"/>
        <v xml:space="preserve">HPSS 4 </v>
      </c>
      <c r="L189" s="33">
        <f t="shared" si="5"/>
        <v>2499.1</v>
      </c>
      <c r="M189" s="33">
        <v>73.099999999999909</v>
      </c>
      <c r="N189" s="1"/>
      <c r="O189" s="1"/>
    </row>
    <row r="190" spans="1:15" thickBot="1" x14ac:dyDescent="0.25">
      <c r="A190" s="340" t="s">
        <v>568</v>
      </c>
      <c r="B190" s="316" t="s">
        <v>569</v>
      </c>
      <c r="C190" s="85">
        <v>2581.5</v>
      </c>
      <c r="D190" s="355">
        <v>2658.9</v>
      </c>
      <c r="E190" s="367">
        <v>2809.7</v>
      </c>
      <c r="F190" s="323">
        <v>2893.9</v>
      </c>
      <c r="G190" s="323">
        <v>2980.8</v>
      </c>
      <c r="H190" s="323">
        <v>3070.2</v>
      </c>
      <c r="I190" s="324">
        <v>3151.6</v>
      </c>
      <c r="J190" s="11"/>
      <c r="K190" s="176" t="str">
        <f t="shared" si="5"/>
        <v xml:space="preserve">HPSS 4 </v>
      </c>
      <c r="L190" s="33">
        <f t="shared" si="5"/>
        <v>2499.1</v>
      </c>
      <c r="M190" s="33">
        <v>159.80000000000018</v>
      </c>
      <c r="N190" s="1"/>
      <c r="O190" s="1"/>
    </row>
    <row r="191" spans="1:15" thickBot="1" x14ac:dyDescent="0.25">
      <c r="A191" s="340" t="s">
        <v>516</v>
      </c>
      <c r="B191" s="316" t="s">
        <v>570</v>
      </c>
      <c r="C191" s="85">
        <v>2666.4</v>
      </c>
      <c r="D191" s="355">
        <v>2746.4</v>
      </c>
      <c r="E191" s="367">
        <v>2902.1</v>
      </c>
      <c r="F191" s="323">
        <v>2989.2</v>
      </c>
      <c r="G191" s="323">
        <v>3078.9</v>
      </c>
      <c r="H191" s="323">
        <v>3171.2</v>
      </c>
      <c r="I191" s="324">
        <v>3255.3</v>
      </c>
      <c r="J191" s="11"/>
      <c r="K191" s="176" t="str">
        <f t="shared" si="5"/>
        <v xml:space="preserve">HPSS 4 </v>
      </c>
      <c r="L191" s="33">
        <f t="shared" si="5"/>
        <v>2499.1</v>
      </c>
      <c r="M191" s="33">
        <v>247.30000000000018</v>
      </c>
      <c r="N191" s="1"/>
      <c r="O191" s="1"/>
    </row>
    <row r="192" spans="1:15" thickBot="1" x14ac:dyDescent="0.25">
      <c r="A192" s="340" t="s">
        <v>544</v>
      </c>
      <c r="B192" s="316" t="s">
        <v>571</v>
      </c>
      <c r="C192" s="85">
        <v>2751.9</v>
      </c>
      <c r="D192" s="355">
        <v>2834.5</v>
      </c>
      <c r="E192" s="367">
        <v>2995.2</v>
      </c>
      <c r="F192" s="323">
        <v>3085.1</v>
      </c>
      <c r="G192" s="323">
        <v>3177.6</v>
      </c>
      <c r="H192" s="323">
        <v>3273</v>
      </c>
      <c r="I192" s="324">
        <v>3359.7</v>
      </c>
      <c r="J192" s="11"/>
      <c r="K192" s="176" t="str">
        <f t="shared" si="5"/>
        <v xml:space="preserve">HPSS 4 </v>
      </c>
      <c r="L192" s="33">
        <f t="shared" si="5"/>
        <v>2499.1</v>
      </c>
      <c r="M192" s="33">
        <v>335.40000000000009</v>
      </c>
      <c r="N192" s="1"/>
      <c r="O192" s="1"/>
    </row>
    <row r="193" spans="1:15" thickBot="1" x14ac:dyDescent="0.25">
      <c r="A193" s="340" t="s">
        <v>572</v>
      </c>
      <c r="B193" s="316" t="s">
        <v>573</v>
      </c>
      <c r="C193" s="85">
        <v>2751.9</v>
      </c>
      <c r="D193" s="355">
        <v>2834.5</v>
      </c>
      <c r="E193" s="367">
        <v>2995.2</v>
      </c>
      <c r="F193" s="323">
        <v>3085.1</v>
      </c>
      <c r="G193" s="323">
        <v>3177.6</v>
      </c>
      <c r="H193" s="323">
        <v>3273</v>
      </c>
      <c r="I193" s="324">
        <v>3359.7</v>
      </c>
      <c r="J193" s="11"/>
      <c r="K193" s="176" t="str">
        <f t="shared" si="5"/>
        <v xml:space="preserve">HPSS 4 </v>
      </c>
      <c r="L193" s="33">
        <f t="shared" si="5"/>
        <v>2499.1</v>
      </c>
      <c r="M193" s="33">
        <v>335.40000000000009</v>
      </c>
      <c r="N193" s="1"/>
      <c r="O193" s="1"/>
    </row>
    <row r="194" spans="1:15" thickBot="1" x14ac:dyDescent="0.25">
      <c r="A194" s="340" t="s">
        <v>395</v>
      </c>
      <c r="B194" s="316" t="s">
        <v>574</v>
      </c>
      <c r="C194" s="85">
        <v>3104.8</v>
      </c>
      <c r="D194" s="355">
        <v>3197.9</v>
      </c>
      <c r="E194" s="367">
        <v>3197.9</v>
      </c>
      <c r="F194" s="323">
        <v>3293.8</v>
      </c>
      <c r="G194" s="323">
        <v>3392.7</v>
      </c>
      <c r="H194" s="323">
        <v>3494.4</v>
      </c>
      <c r="I194" s="324">
        <v>3587</v>
      </c>
      <c r="J194" s="11"/>
      <c r="K194" s="176" t="str">
        <f t="shared" si="5"/>
        <v xml:space="preserve">HPSS 4 </v>
      </c>
      <c r="L194" s="33">
        <f t="shared" si="5"/>
        <v>2499.1</v>
      </c>
      <c r="M194" s="33">
        <v>698.80000000000018</v>
      </c>
      <c r="N194" s="1"/>
      <c r="O194" s="1"/>
    </row>
    <row r="195" spans="1:15" thickBot="1" x14ac:dyDescent="0.25">
      <c r="A195" s="340" t="s">
        <v>397</v>
      </c>
      <c r="B195" s="316" t="s">
        <v>575</v>
      </c>
      <c r="C195" s="85">
        <v>3371.5</v>
      </c>
      <c r="D195" s="355">
        <v>3472.6</v>
      </c>
      <c r="E195" s="367">
        <v>3472.6</v>
      </c>
      <c r="F195" s="323">
        <v>3576.8</v>
      </c>
      <c r="G195" s="323">
        <v>3684.1</v>
      </c>
      <c r="H195" s="323">
        <v>3794.6</v>
      </c>
      <c r="I195" s="324">
        <v>3895.2</v>
      </c>
      <c r="J195" s="11"/>
      <c r="K195" s="176" t="str">
        <f t="shared" si="5"/>
        <v xml:space="preserve">HPSS 4 </v>
      </c>
      <c r="L195" s="33">
        <f t="shared" si="5"/>
        <v>2499.1</v>
      </c>
      <c r="M195" s="33">
        <v>973.5</v>
      </c>
      <c r="N195" s="1"/>
      <c r="O195" s="1"/>
    </row>
    <row r="196" spans="1:15" thickBot="1" x14ac:dyDescent="0.25">
      <c r="A196" s="340" t="s">
        <v>549</v>
      </c>
      <c r="B196" s="316" t="s">
        <v>576</v>
      </c>
      <c r="C196" s="85">
        <v>3770.1</v>
      </c>
      <c r="D196" s="355">
        <v>3883.2</v>
      </c>
      <c r="E196" s="367">
        <v>3883.2</v>
      </c>
      <c r="F196" s="323">
        <v>3999.7</v>
      </c>
      <c r="G196" s="323">
        <v>4119.7</v>
      </c>
      <c r="H196" s="323">
        <v>4243.3</v>
      </c>
      <c r="I196" s="324">
        <v>4355.7</v>
      </c>
      <c r="J196" s="11"/>
      <c r="K196" s="176" t="str">
        <f t="shared" si="5"/>
        <v xml:space="preserve">HPSS 4 </v>
      </c>
      <c r="L196" s="33">
        <f t="shared" si="5"/>
        <v>2499.1</v>
      </c>
      <c r="M196" s="33">
        <v>1384.1</v>
      </c>
      <c r="N196" s="1"/>
      <c r="O196" s="1"/>
    </row>
    <row r="197" spans="1:15" s="62" customFormat="1" ht="57" x14ac:dyDescent="0.25">
      <c r="A197" s="322" t="s">
        <v>19</v>
      </c>
      <c r="B197" s="316" t="s">
        <v>20</v>
      </c>
      <c r="C197" s="316" t="s">
        <v>22</v>
      </c>
      <c r="D197" s="352" t="s">
        <v>26</v>
      </c>
      <c r="E197" s="368" t="s">
        <v>334</v>
      </c>
      <c r="F197" s="359" t="s">
        <v>335</v>
      </c>
      <c r="G197" s="317" t="s">
        <v>336</v>
      </c>
      <c r="H197" s="317" t="s">
        <v>337</v>
      </c>
      <c r="I197" s="317" t="s">
        <v>338</v>
      </c>
      <c r="J197" s="317"/>
      <c r="K197" s="317" t="s">
        <v>225</v>
      </c>
      <c r="L197" s="327" t="s">
        <v>339</v>
      </c>
      <c r="M197" s="327" t="s">
        <v>34</v>
      </c>
      <c r="N197" s="63"/>
      <c r="O197" s="63"/>
    </row>
    <row r="198" spans="1:15" thickBot="1" x14ac:dyDescent="0.25">
      <c r="A198" s="184" t="s">
        <v>577</v>
      </c>
      <c r="B198" s="45"/>
      <c r="C198" s="137"/>
      <c r="D198" s="164"/>
      <c r="E198" s="369"/>
      <c r="F198" s="361"/>
      <c r="G198" s="137"/>
      <c r="H198" s="137"/>
      <c r="I198" s="294"/>
      <c r="J198" s="12"/>
      <c r="K198" s="184"/>
      <c r="L198" s="185"/>
      <c r="M198" s="185"/>
      <c r="N198" s="1"/>
      <c r="O198" s="1"/>
    </row>
    <row r="199" spans="1:15" thickBot="1" x14ac:dyDescent="0.25">
      <c r="A199" s="181" t="s">
        <v>402</v>
      </c>
      <c r="B199" s="15" t="s">
        <v>578</v>
      </c>
      <c r="C199" s="85">
        <v>1139.5999999999999</v>
      </c>
      <c r="D199" s="355">
        <v>1173.8</v>
      </c>
      <c r="E199" s="367">
        <v>1240.4000000000001</v>
      </c>
      <c r="F199" s="323">
        <v>1277.5999999999999</v>
      </c>
      <c r="G199" s="323">
        <v>1315.9</v>
      </c>
      <c r="H199" s="323">
        <v>1355.4</v>
      </c>
      <c r="I199" s="324">
        <v>1391.3</v>
      </c>
      <c r="J199" s="11"/>
      <c r="K199" s="176" t="str">
        <f t="shared" ref="K199:L220" si="6">K31</f>
        <v>Support Services Level 2</v>
      </c>
      <c r="L199" s="33">
        <f t="shared" si="6"/>
        <v>1065.2</v>
      </c>
      <c r="M199" s="33">
        <v>108.59999999999991</v>
      </c>
      <c r="N199" s="1"/>
      <c r="O199" s="1"/>
    </row>
    <row r="200" spans="1:15" thickBot="1" x14ac:dyDescent="0.25">
      <c r="A200" s="13" t="s">
        <v>351</v>
      </c>
      <c r="B200" s="15" t="s">
        <v>579</v>
      </c>
      <c r="C200" s="85">
        <v>1398.2</v>
      </c>
      <c r="D200" s="355">
        <v>1440.1</v>
      </c>
      <c r="E200" s="367">
        <v>1521.8</v>
      </c>
      <c r="F200" s="323">
        <v>1567.4</v>
      </c>
      <c r="G200" s="323">
        <v>1614.4</v>
      </c>
      <c r="H200" s="323">
        <v>1662.9</v>
      </c>
      <c r="I200" s="324">
        <v>1706.9</v>
      </c>
      <c r="J200" s="11"/>
      <c r="K200" s="176" t="str">
        <f t="shared" si="6"/>
        <v xml:space="preserve">HPSS 1.1 AQF 7 </v>
      </c>
      <c r="L200" s="33">
        <f t="shared" si="6"/>
        <v>1308.9000000000001</v>
      </c>
      <c r="M200" s="33">
        <v>131.19999999999982</v>
      </c>
      <c r="N200" s="1"/>
      <c r="O200" s="1"/>
    </row>
    <row r="201" spans="1:15" thickBot="1" x14ac:dyDescent="0.25">
      <c r="A201" s="180" t="s">
        <v>354</v>
      </c>
      <c r="B201" s="15" t="s">
        <v>580</v>
      </c>
      <c r="C201" s="85">
        <v>1469.2</v>
      </c>
      <c r="D201" s="355">
        <v>1513.3</v>
      </c>
      <c r="E201" s="367">
        <v>1599.1</v>
      </c>
      <c r="F201" s="323">
        <v>1647.1</v>
      </c>
      <c r="G201" s="323">
        <v>1696.5</v>
      </c>
      <c r="H201" s="323">
        <v>1747.4</v>
      </c>
      <c r="I201" s="324">
        <v>1793.7</v>
      </c>
      <c r="J201" s="11"/>
      <c r="K201" s="176" t="str">
        <f t="shared" si="6"/>
        <v>HPSS 1.2</v>
      </c>
      <c r="L201" s="33">
        <f t="shared" si="6"/>
        <v>1409</v>
      </c>
      <c r="M201" s="33">
        <v>104.29999999999995</v>
      </c>
      <c r="N201" s="1"/>
      <c r="O201" s="1"/>
    </row>
    <row r="202" spans="1:15" thickBot="1" x14ac:dyDescent="0.25">
      <c r="A202" s="180" t="s">
        <v>357</v>
      </c>
      <c r="B202" s="15" t="s">
        <v>581</v>
      </c>
      <c r="C202" s="85">
        <v>1559.1</v>
      </c>
      <c r="D202" s="355">
        <v>1605.9</v>
      </c>
      <c r="E202" s="367">
        <v>1697</v>
      </c>
      <c r="F202" s="323">
        <v>1747.9</v>
      </c>
      <c r="G202" s="323">
        <v>1800.3</v>
      </c>
      <c r="H202" s="323">
        <v>1854.3</v>
      </c>
      <c r="I202" s="324">
        <v>1903.4</v>
      </c>
      <c r="J202" s="11"/>
      <c r="K202" s="176" t="str">
        <f t="shared" si="6"/>
        <v xml:space="preserve">HPSS 1.2 </v>
      </c>
      <c r="L202" s="33">
        <f t="shared" si="6"/>
        <v>1409</v>
      </c>
      <c r="M202" s="33">
        <v>196.90000000000009</v>
      </c>
      <c r="N202" s="1"/>
      <c r="O202" s="1"/>
    </row>
    <row r="203" spans="1:15" thickBot="1" x14ac:dyDescent="0.25">
      <c r="A203" s="339" t="s">
        <v>360</v>
      </c>
      <c r="B203" s="191" t="s">
        <v>582</v>
      </c>
      <c r="C203" s="85">
        <v>1627</v>
      </c>
      <c r="D203" s="355">
        <v>1675.8</v>
      </c>
      <c r="E203" s="367">
        <v>1770.8</v>
      </c>
      <c r="F203" s="323">
        <v>1823.9</v>
      </c>
      <c r="G203" s="323">
        <v>1878.7</v>
      </c>
      <c r="H203" s="323">
        <v>1935</v>
      </c>
      <c r="I203" s="324">
        <v>1986.3</v>
      </c>
      <c r="J203" s="11"/>
      <c r="K203" s="176" t="str">
        <f t="shared" si="6"/>
        <v xml:space="preserve">HPSS 1.3 </v>
      </c>
      <c r="L203" s="33">
        <f t="shared" si="6"/>
        <v>1565.3</v>
      </c>
      <c r="M203" s="33">
        <v>110.5</v>
      </c>
      <c r="N203" s="1"/>
      <c r="O203" s="1"/>
    </row>
    <row r="204" spans="1:15" thickBot="1" x14ac:dyDescent="0.25">
      <c r="A204" s="339" t="s">
        <v>363</v>
      </c>
      <c r="B204" s="316" t="s">
        <v>583</v>
      </c>
      <c r="C204" s="85">
        <v>1700.9</v>
      </c>
      <c r="D204" s="355">
        <v>1751.9</v>
      </c>
      <c r="E204" s="367">
        <v>1851.2</v>
      </c>
      <c r="F204" s="323">
        <v>1906.8</v>
      </c>
      <c r="G204" s="323">
        <v>1964</v>
      </c>
      <c r="H204" s="323">
        <v>2022.9</v>
      </c>
      <c r="I204" s="324">
        <v>2076.5</v>
      </c>
      <c r="J204" s="11"/>
      <c r="K204" s="176" t="str">
        <f t="shared" si="6"/>
        <v>HPSS 1.3</v>
      </c>
      <c r="L204" s="33">
        <f t="shared" si="6"/>
        <v>1565.3</v>
      </c>
      <c r="M204" s="33">
        <v>186.60000000000014</v>
      </c>
      <c r="N204" s="1"/>
      <c r="O204" s="1"/>
    </row>
    <row r="205" spans="1:15" thickBot="1" x14ac:dyDescent="0.25">
      <c r="A205" s="339" t="s">
        <v>366</v>
      </c>
      <c r="B205" s="191" t="s">
        <v>584</v>
      </c>
      <c r="C205" s="85">
        <v>1787.4</v>
      </c>
      <c r="D205" s="355">
        <v>1841</v>
      </c>
      <c r="E205" s="367">
        <v>1945.4</v>
      </c>
      <c r="F205" s="323">
        <v>2003.7</v>
      </c>
      <c r="G205" s="323">
        <v>2063.9</v>
      </c>
      <c r="H205" s="323">
        <v>2125.8000000000002</v>
      </c>
      <c r="I205" s="324">
        <v>2182.1</v>
      </c>
      <c r="J205" s="11"/>
      <c r="K205" s="176" t="str">
        <f t="shared" si="6"/>
        <v xml:space="preserve">HPSS 2.1 </v>
      </c>
      <c r="L205" s="319">
        <f t="shared" si="6"/>
        <v>1945.4</v>
      </c>
      <c r="M205" s="319">
        <v>0</v>
      </c>
      <c r="N205" s="1"/>
      <c r="O205" s="1"/>
    </row>
    <row r="206" spans="1:15" thickBot="1" x14ac:dyDescent="0.25">
      <c r="A206" s="339" t="s">
        <v>369</v>
      </c>
      <c r="B206" s="191" t="s">
        <v>585</v>
      </c>
      <c r="C206" s="85">
        <v>1869.4</v>
      </c>
      <c r="D206" s="355">
        <v>1925.5</v>
      </c>
      <c r="E206" s="367">
        <v>2034.7</v>
      </c>
      <c r="F206" s="323">
        <v>2095.6999999999998</v>
      </c>
      <c r="G206" s="323">
        <v>2158.6</v>
      </c>
      <c r="H206" s="323">
        <v>2223.3000000000002</v>
      </c>
      <c r="I206" s="324">
        <v>2282.3000000000002</v>
      </c>
      <c r="J206" s="11"/>
      <c r="K206" s="176" t="str">
        <f t="shared" si="6"/>
        <v xml:space="preserve">HPSS 2.1 </v>
      </c>
      <c r="L206" s="319">
        <f t="shared" si="6"/>
        <v>1945.4</v>
      </c>
      <c r="M206" s="319">
        <v>89.3</v>
      </c>
      <c r="N206" s="1"/>
      <c r="O206" s="1"/>
    </row>
    <row r="207" spans="1:15" thickBot="1" x14ac:dyDescent="0.25">
      <c r="A207" s="339" t="s">
        <v>371</v>
      </c>
      <c r="B207" s="191" t="s">
        <v>586</v>
      </c>
      <c r="C207" s="85">
        <v>1984.2</v>
      </c>
      <c r="D207" s="355">
        <v>2043.7</v>
      </c>
      <c r="E207" s="367">
        <v>2159.6</v>
      </c>
      <c r="F207" s="323">
        <v>2224.4</v>
      </c>
      <c r="G207" s="323">
        <v>2291.1</v>
      </c>
      <c r="H207" s="323">
        <v>2359.8000000000002</v>
      </c>
      <c r="I207" s="324">
        <v>2422.4</v>
      </c>
      <c r="J207" s="11"/>
      <c r="K207" s="176" t="str">
        <f t="shared" si="6"/>
        <v xml:space="preserve">HPSS 2.1 </v>
      </c>
      <c r="L207" s="33">
        <f t="shared" si="6"/>
        <v>1945.4</v>
      </c>
      <c r="M207" s="33">
        <v>98.299999999999955</v>
      </c>
      <c r="N207" s="1"/>
      <c r="O207" s="1"/>
    </row>
    <row r="208" spans="1:15" thickBot="1" x14ac:dyDescent="0.25">
      <c r="A208" s="340" t="s">
        <v>373</v>
      </c>
      <c r="B208" s="191" t="s">
        <v>587</v>
      </c>
      <c r="C208" s="85">
        <v>2054.5</v>
      </c>
      <c r="D208" s="355">
        <v>2116.1</v>
      </c>
      <c r="E208" s="367">
        <v>2236.1</v>
      </c>
      <c r="F208" s="323">
        <v>2303.1999999999998</v>
      </c>
      <c r="G208" s="323">
        <v>2372.3000000000002</v>
      </c>
      <c r="H208" s="323">
        <v>2443.4</v>
      </c>
      <c r="I208" s="324">
        <v>2508.1999999999998</v>
      </c>
      <c r="J208" s="11"/>
      <c r="K208" s="176" t="str">
        <f t="shared" si="6"/>
        <v xml:space="preserve">HPSS 2.1 </v>
      </c>
      <c r="L208" s="33">
        <f t="shared" si="6"/>
        <v>1945.4</v>
      </c>
      <c r="M208" s="33">
        <v>170.69999999999982</v>
      </c>
      <c r="N208" s="1"/>
      <c r="O208" s="1"/>
    </row>
    <row r="209" spans="1:15" thickBot="1" x14ac:dyDescent="0.25">
      <c r="A209" s="340" t="s">
        <v>375</v>
      </c>
      <c r="B209" s="191" t="s">
        <v>588</v>
      </c>
      <c r="C209" s="85">
        <v>2062.6999999999998</v>
      </c>
      <c r="D209" s="355">
        <v>2124.6</v>
      </c>
      <c r="E209" s="367">
        <v>2245.1</v>
      </c>
      <c r="F209" s="323">
        <v>2312.4</v>
      </c>
      <c r="G209" s="323">
        <v>2381.8000000000002</v>
      </c>
      <c r="H209" s="323">
        <v>2453.1999999999998</v>
      </c>
      <c r="I209" s="324">
        <v>2518.3000000000002</v>
      </c>
      <c r="J209" s="11"/>
      <c r="K209" s="176" t="str">
        <f t="shared" si="6"/>
        <v>HPSS 3</v>
      </c>
      <c r="L209" s="33">
        <f t="shared" si="6"/>
        <v>1983.2</v>
      </c>
      <c r="M209" s="33">
        <v>141.39999999999986</v>
      </c>
      <c r="N209" s="1"/>
      <c r="O209" s="1"/>
    </row>
    <row r="210" spans="1:15" thickBot="1" x14ac:dyDescent="0.25">
      <c r="A210" s="340" t="s">
        <v>378</v>
      </c>
      <c r="B210" s="191" t="s">
        <v>589</v>
      </c>
      <c r="C210" s="85">
        <v>2135.1999999999998</v>
      </c>
      <c r="D210" s="355">
        <v>2199.3000000000002</v>
      </c>
      <c r="E210" s="367">
        <v>2324</v>
      </c>
      <c r="F210" s="323">
        <v>2393.6999999999998</v>
      </c>
      <c r="G210" s="323">
        <v>2465.5</v>
      </c>
      <c r="H210" s="323">
        <v>2539.5</v>
      </c>
      <c r="I210" s="324">
        <v>2606.8000000000002</v>
      </c>
      <c r="J210" s="11"/>
      <c r="K210" s="176" t="str">
        <f t="shared" si="6"/>
        <v>HPSS 3</v>
      </c>
      <c r="L210" s="33">
        <f t="shared" si="6"/>
        <v>1983.2</v>
      </c>
      <c r="M210" s="33">
        <v>216.10000000000014</v>
      </c>
      <c r="N210" s="1"/>
      <c r="O210" s="1"/>
    </row>
    <row r="211" spans="1:15" thickBot="1" x14ac:dyDescent="0.25">
      <c r="A211" s="340" t="s">
        <v>380</v>
      </c>
      <c r="B211" s="191" t="s">
        <v>590</v>
      </c>
      <c r="C211" s="85">
        <v>2192.3000000000002</v>
      </c>
      <c r="D211" s="355">
        <v>2258.1</v>
      </c>
      <c r="E211" s="367">
        <v>2386.1</v>
      </c>
      <c r="F211" s="323">
        <v>2457.6999999999998</v>
      </c>
      <c r="G211" s="323">
        <v>2531.4</v>
      </c>
      <c r="H211" s="323">
        <v>2607.4</v>
      </c>
      <c r="I211" s="324">
        <v>2676.5</v>
      </c>
      <c r="J211" s="11"/>
      <c r="K211" s="176" t="str">
        <f t="shared" si="6"/>
        <v>HPSS 3</v>
      </c>
      <c r="L211" s="33">
        <f t="shared" si="6"/>
        <v>1983.2</v>
      </c>
      <c r="M211" s="33">
        <v>274.89999999999986</v>
      </c>
      <c r="N211" s="1"/>
      <c r="O211" s="1"/>
    </row>
    <row r="212" spans="1:15" thickBot="1" x14ac:dyDescent="0.25">
      <c r="A212" s="340" t="s">
        <v>382</v>
      </c>
      <c r="B212" s="191" t="s">
        <v>591</v>
      </c>
      <c r="C212" s="85">
        <v>2356.6999999999998</v>
      </c>
      <c r="D212" s="355">
        <v>2427.4009999999998</v>
      </c>
      <c r="E212" s="367">
        <v>2565</v>
      </c>
      <c r="F212" s="323">
        <v>2642</v>
      </c>
      <c r="G212" s="323">
        <v>2721.2</v>
      </c>
      <c r="H212" s="323">
        <v>2802.9</v>
      </c>
      <c r="I212" s="324">
        <v>2877.2</v>
      </c>
      <c r="J212" s="11"/>
      <c r="K212" s="176" t="str">
        <f t="shared" si="6"/>
        <v>HPSS 3</v>
      </c>
      <c r="L212" s="33">
        <f t="shared" si="6"/>
        <v>1230.4000000000001</v>
      </c>
      <c r="M212" s="33">
        <v>1197.0009999999997</v>
      </c>
      <c r="N212" s="1"/>
      <c r="O212" s="1"/>
    </row>
    <row r="213" spans="1:15" thickBot="1" x14ac:dyDescent="0.25">
      <c r="A213" s="340" t="s">
        <v>540</v>
      </c>
      <c r="B213" s="316" t="s">
        <v>592</v>
      </c>
      <c r="C213" s="85">
        <v>2497.3000000000002</v>
      </c>
      <c r="D213" s="355">
        <v>2572.1999999999998</v>
      </c>
      <c r="E213" s="367">
        <v>2718</v>
      </c>
      <c r="F213" s="323">
        <v>2799.6</v>
      </c>
      <c r="G213" s="323">
        <v>2883.6</v>
      </c>
      <c r="H213" s="323">
        <v>2970.1</v>
      </c>
      <c r="I213" s="324">
        <v>3048.8</v>
      </c>
      <c r="J213" s="11"/>
      <c r="K213" s="176" t="str">
        <f t="shared" si="6"/>
        <v xml:space="preserve">HPSS 4 </v>
      </c>
      <c r="L213" s="33">
        <f t="shared" si="6"/>
        <v>2499.1</v>
      </c>
      <c r="M213" s="33">
        <v>73.099999999999909</v>
      </c>
      <c r="N213" s="1"/>
      <c r="O213" s="1"/>
    </row>
    <row r="214" spans="1:15" thickBot="1" x14ac:dyDescent="0.25">
      <c r="A214" s="340" t="s">
        <v>514</v>
      </c>
      <c r="B214" s="316" t="s">
        <v>593</v>
      </c>
      <c r="C214" s="85">
        <v>2581.5</v>
      </c>
      <c r="D214" s="355">
        <v>2658.9</v>
      </c>
      <c r="E214" s="367">
        <v>2809.7</v>
      </c>
      <c r="F214" s="323">
        <v>2893.9</v>
      </c>
      <c r="G214" s="323">
        <v>2980.8</v>
      </c>
      <c r="H214" s="323">
        <v>3070.2</v>
      </c>
      <c r="I214" s="324">
        <v>3151.6</v>
      </c>
      <c r="J214" s="11"/>
      <c r="K214" s="176" t="str">
        <f t="shared" si="6"/>
        <v xml:space="preserve">HPSS 4 </v>
      </c>
      <c r="L214" s="33">
        <f t="shared" si="6"/>
        <v>2499.1</v>
      </c>
      <c r="M214" s="33">
        <v>159.80000000000018</v>
      </c>
      <c r="N214" s="1"/>
      <c r="O214" s="1"/>
    </row>
    <row r="215" spans="1:15" thickBot="1" x14ac:dyDescent="0.25">
      <c r="A215" s="340" t="s">
        <v>594</v>
      </c>
      <c r="B215" s="316" t="s">
        <v>595</v>
      </c>
      <c r="C215" s="85">
        <v>2666.4</v>
      </c>
      <c r="D215" s="355">
        <v>2746.4</v>
      </c>
      <c r="E215" s="367">
        <v>2902.1</v>
      </c>
      <c r="F215" s="323">
        <v>2989.2</v>
      </c>
      <c r="G215" s="323">
        <v>3078.9</v>
      </c>
      <c r="H215" s="323">
        <v>3171.2</v>
      </c>
      <c r="I215" s="324">
        <v>3255.3</v>
      </c>
      <c r="J215" s="11"/>
      <c r="K215" s="176" t="str">
        <f t="shared" si="6"/>
        <v xml:space="preserve">HPSS 4 </v>
      </c>
      <c r="L215" s="33">
        <f t="shared" si="6"/>
        <v>2499.1</v>
      </c>
      <c r="M215" s="33">
        <v>247.30000000000018</v>
      </c>
      <c r="N215" s="1"/>
      <c r="O215" s="1"/>
    </row>
    <row r="216" spans="1:15" thickBot="1" x14ac:dyDescent="0.25">
      <c r="A216" s="340" t="s">
        <v>544</v>
      </c>
      <c r="B216" s="316" t="s">
        <v>596</v>
      </c>
      <c r="C216" s="85">
        <v>2751.9</v>
      </c>
      <c r="D216" s="355">
        <v>2834.5</v>
      </c>
      <c r="E216" s="367">
        <v>2995.2</v>
      </c>
      <c r="F216" s="323">
        <v>3085.1</v>
      </c>
      <c r="G216" s="323">
        <v>3177.6</v>
      </c>
      <c r="H216" s="323">
        <v>3273</v>
      </c>
      <c r="I216" s="324">
        <v>3359.7</v>
      </c>
      <c r="J216" s="11"/>
      <c r="K216" s="176" t="str">
        <f t="shared" si="6"/>
        <v xml:space="preserve">HPSS 4 </v>
      </c>
      <c r="L216" s="33">
        <f t="shared" si="6"/>
        <v>2499.1</v>
      </c>
      <c r="M216" s="33">
        <v>335.40000000000009</v>
      </c>
      <c r="N216" s="1"/>
      <c r="O216" s="1"/>
    </row>
    <row r="217" spans="1:15" thickBot="1" x14ac:dyDescent="0.25">
      <c r="A217" s="340" t="s">
        <v>519</v>
      </c>
      <c r="B217" s="316" t="s">
        <v>597</v>
      </c>
      <c r="C217" s="85">
        <v>2751.9</v>
      </c>
      <c r="D217" s="355">
        <v>2834.5</v>
      </c>
      <c r="E217" s="367">
        <v>2995.2</v>
      </c>
      <c r="F217" s="323">
        <v>3085.1</v>
      </c>
      <c r="G217" s="323">
        <v>3177.6</v>
      </c>
      <c r="H217" s="323">
        <v>3273</v>
      </c>
      <c r="I217" s="324">
        <v>3359.7</v>
      </c>
      <c r="J217" s="11"/>
      <c r="K217" s="176" t="str">
        <f t="shared" si="6"/>
        <v xml:space="preserve">HPSS 4 </v>
      </c>
      <c r="L217" s="33">
        <f t="shared" si="6"/>
        <v>2499.1</v>
      </c>
      <c r="M217" s="33">
        <v>335.40000000000009</v>
      </c>
      <c r="N217" s="1"/>
      <c r="O217" s="1"/>
    </row>
    <row r="218" spans="1:15" thickBot="1" x14ac:dyDescent="0.25">
      <c r="A218" s="340" t="s">
        <v>395</v>
      </c>
      <c r="B218" s="316" t="s">
        <v>598</v>
      </c>
      <c r="C218" s="85">
        <v>3104.8</v>
      </c>
      <c r="D218" s="355">
        <v>3197.9</v>
      </c>
      <c r="E218" s="367">
        <v>3197.9</v>
      </c>
      <c r="F218" s="323">
        <v>3293.8</v>
      </c>
      <c r="G218" s="323">
        <v>3392.7</v>
      </c>
      <c r="H218" s="323">
        <v>3494.4</v>
      </c>
      <c r="I218" s="324">
        <v>3587</v>
      </c>
      <c r="J218" s="11"/>
      <c r="K218" s="176" t="str">
        <f t="shared" si="6"/>
        <v xml:space="preserve">HPSS 4 </v>
      </c>
      <c r="L218" s="33">
        <f t="shared" si="6"/>
        <v>2499.1</v>
      </c>
      <c r="M218" s="33">
        <v>698.80000000000018</v>
      </c>
      <c r="N218" s="1"/>
      <c r="O218" s="1"/>
    </row>
    <row r="219" spans="1:15" thickBot="1" x14ac:dyDescent="0.25">
      <c r="A219" s="340" t="s">
        <v>397</v>
      </c>
      <c r="B219" s="316" t="s">
        <v>599</v>
      </c>
      <c r="C219" s="85">
        <v>3371.5</v>
      </c>
      <c r="D219" s="355">
        <v>3472.6</v>
      </c>
      <c r="E219" s="367">
        <v>3472.6</v>
      </c>
      <c r="F219" s="323">
        <v>3576.8</v>
      </c>
      <c r="G219" s="323">
        <v>3684.1</v>
      </c>
      <c r="H219" s="323">
        <v>3794.6</v>
      </c>
      <c r="I219" s="324">
        <v>3895.2</v>
      </c>
      <c r="J219" s="11"/>
      <c r="K219" s="176" t="str">
        <f t="shared" si="6"/>
        <v xml:space="preserve">HPSS 4 </v>
      </c>
      <c r="L219" s="33">
        <f t="shared" si="6"/>
        <v>2499.1</v>
      </c>
      <c r="M219" s="33">
        <v>973.5</v>
      </c>
      <c r="N219" s="1"/>
      <c r="O219" s="1"/>
    </row>
    <row r="220" spans="1:15" thickBot="1" x14ac:dyDescent="0.25">
      <c r="A220" s="340" t="s">
        <v>549</v>
      </c>
      <c r="B220" s="316" t="s">
        <v>600</v>
      </c>
      <c r="C220" s="85">
        <v>3770.1</v>
      </c>
      <c r="D220" s="355">
        <v>3883.2</v>
      </c>
      <c r="E220" s="367">
        <v>3883.2</v>
      </c>
      <c r="F220" s="323">
        <v>3999.7</v>
      </c>
      <c r="G220" s="323">
        <v>4119.7</v>
      </c>
      <c r="H220" s="323">
        <v>4243.3</v>
      </c>
      <c r="I220" s="324">
        <v>4355.7</v>
      </c>
      <c r="J220" s="11"/>
      <c r="K220" s="176" t="str">
        <f t="shared" si="6"/>
        <v xml:space="preserve">HPSS 4 </v>
      </c>
      <c r="L220" s="33">
        <f t="shared" si="6"/>
        <v>2499.1</v>
      </c>
      <c r="M220" s="33">
        <v>1384.1</v>
      </c>
      <c r="N220" s="1"/>
      <c r="O220" s="1"/>
    </row>
    <row r="221" spans="1:15" s="62" customFormat="1" ht="57" x14ac:dyDescent="0.25">
      <c r="A221" s="322" t="s">
        <v>19</v>
      </c>
      <c r="B221" s="316" t="s">
        <v>20</v>
      </c>
      <c r="C221" s="316" t="s">
        <v>22</v>
      </c>
      <c r="D221" s="352" t="s">
        <v>26</v>
      </c>
      <c r="E221" s="368" t="s">
        <v>334</v>
      </c>
      <c r="F221" s="359" t="s">
        <v>335</v>
      </c>
      <c r="G221" s="317" t="s">
        <v>336</v>
      </c>
      <c r="H221" s="317" t="s">
        <v>337</v>
      </c>
      <c r="I221" s="317" t="s">
        <v>338</v>
      </c>
      <c r="J221" s="317"/>
      <c r="K221" s="317" t="s">
        <v>225</v>
      </c>
      <c r="L221" s="327" t="s">
        <v>339</v>
      </c>
      <c r="M221" s="327" t="s">
        <v>34</v>
      </c>
      <c r="N221" s="63"/>
      <c r="O221" s="63"/>
    </row>
    <row r="222" spans="1:15" thickBot="1" x14ac:dyDescent="0.25">
      <c r="A222" s="184" t="s">
        <v>601</v>
      </c>
      <c r="B222" s="45"/>
      <c r="C222" s="137"/>
      <c r="D222" s="164"/>
      <c r="E222" s="369"/>
      <c r="F222" s="361"/>
      <c r="G222" s="137"/>
      <c r="H222" s="137"/>
      <c r="I222" s="294"/>
      <c r="J222" s="12"/>
      <c r="K222" s="184"/>
      <c r="L222" s="185"/>
      <c r="M222" s="185"/>
      <c r="N222" s="1"/>
      <c r="O222" s="1"/>
    </row>
    <row r="223" spans="1:15" thickBot="1" x14ac:dyDescent="0.25">
      <c r="A223" s="339" t="s">
        <v>402</v>
      </c>
      <c r="B223" s="191" t="s">
        <v>602</v>
      </c>
      <c r="C223" s="85">
        <v>1139.5999999999999</v>
      </c>
      <c r="D223" s="355">
        <v>1173.8</v>
      </c>
      <c r="E223" s="367">
        <v>1240.4000000000001</v>
      </c>
      <c r="F223" s="323">
        <v>1277.5999999999999</v>
      </c>
      <c r="G223" s="323">
        <v>1315.9</v>
      </c>
      <c r="H223" s="323">
        <v>1355.4</v>
      </c>
      <c r="I223" s="324">
        <v>1391.3</v>
      </c>
      <c r="J223" s="11"/>
      <c r="K223" s="176" t="str">
        <f t="shared" ref="K223:L244" si="7">K31</f>
        <v>Support Services Level 2</v>
      </c>
      <c r="L223" s="33">
        <f t="shared" si="7"/>
        <v>1065.2</v>
      </c>
      <c r="M223" s="33">
        <v>108.59999999999991</v>
      </c>
      <c r="N223" s="1"/>
      <c r="O223" s="1"/>
    </row>
    <row r="224" spans="1:15" thickBot="1" x14ac:dyDescent="0.25">
      <c r="A224" s="341" t="s">
        <v>351</v>
      </c>
      <c r="B224" s="191" t="s">
        <v>603</v>
      </c>
      <c r="C224" s="85">
        <v>1398.2</v>
      </c>
      <c r="D224" s="355">
        <v>1440.1</v>
      </c>
      <c r="E224" s="367">
        <v>1521.8</v>
      </c>
      <c r="F224" s="323">
        <v>1567.4</v>
      </c>
      <c r="G224" s="323">
        <v>1614.4</v>
      </c>
      <c r="H224" s="323">
        <v>1662.9</v>
      </c>
      <c r="I224" s="324">
        <v>1706.9</v>
      </c>
      <c r="J224" s="11"/>
      <c r="K224" s="176" t="str">
        <f t="shared" si="7"/>
        <v xml:space="preserve">HPSS 1.1 AQF 7 </v>
      </c>
      <c r="L224" s="33">
        <f t="shared" si="7"/>
        <v>1308.9000000000001</v>
      </c>
      <c r="M224" s="33">
        <v>131.19999999999982</v>
      </c>
      <c r="N224" s="1"/>
      <c r="O224" s="1"/>
    </row>
    <row r="225" spans="1:15" thickBot="1" x14ac:dyDescent="0.25">
      <c r="A225" s="339" t="s">
        <v>354</v>
      </c>
      <c r="B225" s="191" t="s">
        <v>604</v>
      </c>
      <c r="C225" s="85">
        <v>1469.2</v>
      </c>
      <c r="D225" s="355">
        <v>1513.3</v>
      </c>
      <c r="E225" s="367">
        <v>1599.1</v>
      </c>
      <c r="F225" s="323">
        <v>1647.1</v>
      </c>
      <c r="G225" s="323">
        <v>1696.5</v>
      </c>
      <c r="H225" s="323">
        <v>1747.4</v>
      </c>
      <c r="I225" s="324">
        <v>1793.7</v>
      </c>
      <c r="J225" s="11"/>
      <c r="K225" s="176" t="str">
        <f t="shared" si="7"/>
        <v>HPSS 1.2</v>
      </c>
      <c r="L225" s="33">
        <f t="shared" si="7"/>
        <v>1409</v>
      </c>
      <c r="M225" s="33">
        <v>104.29999999999995</v>
      </c>
      <c r="N225" s="1"/>
      <c r="O225" s="1"/>
    </row>
    <row r="226" spans="1:15" thickBot="1" x14ac:dyDescent="0.25">
      <c r="A226" s="339" t="s">
        <v>357</v>
      </c>
      <c r="B226" s="191" t="s">
        <v>605</v>
      </c>
      <c r="C226" s="85">
        <v>1559.1</v>
      </c>
      <c r="D226" s="355">
        <v>1605.9</v>
      </c>
      <c r="E226" s="367">
        <v>1697</v>
      </c>
      <c r="F226" s="323">
        <v>1747.9</v>
      </c>
      <c r="G226" s="323">
        <v>1800.3</v>
      </c>
      <c r="H226" s="323">
        <v>1854.3</v>
      </c>
      <c r="I226" s="324">
        <v>1903.4</v>
      </c>
      <c r="J226" s="11"/>
      <c r="K226" s="176" t="str">
        <f t="shared" si="7"/>
        <v xml:space="preserve">HPSS 1.2 </v>
      </c>
      <c r="L226" s="33">
        <f t="shared" si="7"/>
        <v>1409</v>
      </c>
      <c r="M226" s="33">
        <v>196.90000000000009</v>
      </c>
      <c r="N226" s="1"/>
      <c r="O226" s="1"/>
    </row>
    <row r="227" spans="1:15" thickBot="1" x14ac:dyDescent="0.25">
      <c r="A227" s="339" t="s">
        <v>360</v>
      </c>
      <c r="B227" s="191" t="s">
        <v>606</v>
      </c>
      <c r="C227" s="85">
        <v>1627</v>
      </c>
      <c r="D227" s="355">
        <v>1675.8</v>
      </c>
      <c r="E227" s="367">
        <v>1770.8</v>
      </c>
      <c r="F227" s="323">
        <v>1823.9</v>
      </c>
      <c r="G227" s="323">
        <v>1878.7</v>
      </c>
      <c r="H227" s="323">
        <v>1935</v>
      </c>
      <c r="I227" s="324">
        <v>1986.3</v>
      </c>
      <c r="J227" s="11"/>
      <c r="K227" s="176" t="str">
        <f t="shared" si="7"/>
        <v xml:space="preserve">HPSS 1.3 </v>
      </c>
      <c r="L227" s="33">
        <f t="shared" si="7"/>
        <v>1565.3</v>
      </c>
      <c r="M227" s="33">
        <v>110.5</v>
      </c>
      <c r="N227" s="1"/>
      <c r="O227" s="1"/>
    </row>
    <row r="228" spans="1:15" thickBot="1" x14ac:dyDescent="0.25">
      <c r="A228" s="339" t="s">
        <v>363</v>
      </c>
      <c r="B228" s="316" t="s">
        <v>607</v>
      </c>
      <c r="C228" s="85">
        <v>1700.9</v>
      </c>
      <c r="D228" s="355">
        <v>1751.9</v>
      </c>
      <c r="E228" s="367">
        <v>1851.2</v>
      </c>
      <c r="F228" s="323">
        <v>1906.8</v>
      </c>
      <c r="G228" s="323">
        <v>1964</v>
      </c>
      <c r="H228" s="323">
        <v>2022.9</v>
      </c>
      <c r="I228" s="324">
        <v>2076.5</v>
      </c>
      <c r="J228" s="11"/>
      <c r="K228" s="176" t="str">
        <f t="shared" si="7"/>
        <v>HPSS 1.3</v>
      </c>
      <c r="L228" s="33">
        <f t="shared" si="7"/>
        <v>1565.3</v>
      </c>
      <c r="M228" s="33">
        <v>186.60000000000014</v>
      </c>
      <c r="N228" s="1"/>
      <c r="O228" s="1"/>
    </row>
    <row r="229" spans="1:15" thickBot="1" x14ac:dyDescent="0.25">
      <c r="A229" s="339" t="s">
        <v>366</v>
      </c>
      <c r="B229" s="191" t="s">
        <v>608</v>
      </c>
      <c r="C229" s="85">
        <v>1787.4</v>
      </c>
      <c r="D229" s="355">
        <v>1841</v>
      </c>
      <c r="E229" s="367">
        <v>1945.4</v>
      </c>
      <c r="F229" s="323">
        <v>2003.7</v>
      </c>
      <c r="G229" s="323">
        <v>2063.9</v>
      </c>
      <c r="H229" s="323">
        <v>2125.8000000000002</v>
      </c>
      <c r="I229" s="324">
        <v>2182.1</v>
      </c>
      <c r="J229" s="11"/>
      <c r="K229" s="176" t="str">
        <f t="shared" si="7"/>
        <v xml:space="preserve">HPSS 2.1 </v>
      </c>
      <c r="L229" s="319">
        <f t="shared" si="7"/>
        <v>1945.4</v>
      </c>
      <c r="M229" s="319">
        <v>0</v>
      </c>
      <c r="N229" s="1"/>
      <c r="O229" s="1"/>
    </row>
    <row r="230" spans="1:15" thickBot="1" x14ac:dyDescent="0.25">
      <c r="A230" s="339" t="s">
        <v>369</v>
      </c>
      <c r="B230" s="191" t="s">
        <v>609</v>
      </c>
      <c r="C230" s="85">
        <v>1869.4</v>
      </c>
      <c r="D230" s="355">
        <v>1925.5</v>
      </c>
      <c r="E230" s="367">
        <v>2034.7</v>
      </c>
      <c r="F230" s="323">
        <v>2095.6999999999998</v>
      </c>
      <c r="G230" s="323">
        <v>2158.6</v>
      </c>
      <c r="H230" s="323">
        <v>2223.3000000000002</v>
      </c>
      <c r="I230" s="324">
        <v>2282.3000000000002</v>
      </c>
      <c r="J230" s="11"/>
      <c r="K230" s="176" t="str">
        <f t="shared" si="7"/>
        <v xml:space="preserve">HPSS 2.1 </v>
      </c>
      <c r="L230" s="319">
        <f t="shared" si="7"/>
        <v>1945.4</v>
      </c>
      <c r="M230" s="319">
        <v>89.3</v>
      </c>
      <c r="N230" s="1"/>
      <c r="O230" s="1"/>
    </row>
    <row r="231" spans="1:15" thickBot="1" x14ac:dyDescent="0.25">
      <c r="A231" s="339" t="s">
        <v>371</v>
      </c>
      <c r="B231" s="191" t="s">
        <v>610</v>
      </c>
      <c r="C231" s="85">
        <v>1984.2</v>
      </c>
      <c r="D231" s="355">
        <v>2043.7</v>
      </c>
      <c r="E231" s="367">
        <v>2159.6</v>
      </c>
      <c r="F231" s="323">
        <v>2224.4</v>
      </c>
      <c r="G231" s="323">
        <v>2291.1</v>
      </c>
      <c r="H231" s="323">
        <v>2359.8000000000002</v>
      </c>
      <c r="I231" s="324">
        <v>2422.4</v>
      </c>
      <c r="J231" s="11"/>
      <c r="K231" s="176" t="str">
        <f t="shared" si="7"/>
        <v xml:space="preserve">HPSS 2.1 </v>
      </c>
      <c r="L231" s="33">
        <f t="shared" si="7"/>
        <v>1945.4</v>
      </c>
      <c r="M231" s="33">
        <v>98.299999999999955</v>
      </c>
      <c r="N231" s="1"/>
      <c r="O231" s="1"/>
    </row>
    <row r="232" spans="1:15" thickBot="1" x14ac:dyDescent="0.25">
      <c r="A232" s="340" t="s">
        <v>373</v>
      </c>
      <c r="B232" s="191" t="s">
        <v>611</v>
      </c>
      <c r="C232" s="85">
        <v>2054.5</v>
      </c>
      <c r="D232" s="355">
        <v>2116.1</v>
      </c>
      <c r="E232" s="367">
        <v>2236.1</v>
      </c>
      <c r="F232" s="323">
        <v>2303.1999999999998</v>
      </c>
      <c r="G232" s="323">
        <v>2372.3000000000002</v>
      </c>
      <c r="H232" s="323">
        <v>2443.4</v>
      </c>
      <c r="I232" s="324">
        <v>2508.1999999999998</v>
      </c>
      <c r="J232" s="11"/>
      <c r="K232" s="176" t="str">
        <f t="shared" si="7"/>
        <v xml:space="preserve">HPSS 2.1 </v>
      </c>
      <c r="L232" s="33">
        <f t="shared" si="7"/>
        <v>1945.4</v>
      </c>
      <c r="M232" s="33">
        <v>170.69999999999982</v>
      </c>
      <c r="N232" s="1"/>
      <c r="O232" s="1"/>
    </row>
    <row r="233" spans="1:15" thickBot="1" x14ac:dyDescent="0.25">
      <c r="A233" s="340" t="s">
        <v>375</v>
      </c>
      <c r="B233" s="191" t="s">
        <v>612</v>
      </c>
      <c r="C233" s="85">
        <v>2062.6999999999998</v>
      </c>
      <c r="D233" s="355">
        <v>2124.6</v>
      </c>
      <c r="E233" s="367">
        <v>2245.1</v>
      </c>
      <c r="F233" s="323">
        <v>2312.4</v>
      </c>
      <c r="G233" s="323">
        <v>2381.8000000000002</v>
      </c>
      <c r="H233" s="323">
        <v>2453.1999999999998</v>
      </c>
      <c r="I233" s="324">
        <v>2518.3000000000002</v>
      </c>
      <c r="J233" s="11"/>
      <c r="K233" s="176" t="str">
        <f t="shared" si="7"/>
        <v>HPSS 3</v>
      </c>
      <c r="L233" s="33">
        <f t="shared" si="7"/>
        <v>1983.2</v>
      </c>
      <c r="M233" s="33">
        <v>141.39999999999986</v>
      </c>
      <c r="N233" s="1"/>
      <c r="O233" s="1"/>
    </row>
    <row r="234" spans="1:15" thickBot="1" x14ac:dyDescent="0.25">
      <c r="A234" s="340" t="s">
        <v>378</v>
      </c>
      <c r="B234" s="191" t="s">
        <v>613</v>
      </c>
      <c r="C234" s="85">
        <v>2135.1999999999998</v>
      </c>
      <c r="D234" s="355">
        <v>2199.3000000000002</v>
      </c>
      <c r="E234" s="367">
        <v>2324</v>
      </c>
      <c r="F234" s="323">
        <v>2393.6999999999998</v>
      </c>
      <c r="G234" s="323">
        <v>2465.5</v>
      </c>
      <c r="H234" s="323">
        <v>2539.5</v>
      </c>
      <c r="I234" s="324">
        <v>2606.8000000000002</v>
      </c>
      <c r="J234" s="11"/>
      <c r="K234" s="176" t="str">
        <f t="shared" si="7"/>
        <v>HPSS 3</v>
      </c>
      <c r="L234" s="33">
        <f t="shared" si="7"/>
        <v>1983.2</v>
      </c>
      <c r="M234" s="33">
        <v>216.10000000000014</v>
      </c>
      <c r="N234" s="1"/>
      <c r="O234" s="1"/>
    </row>
    <row r="235" spans="1:15" thickBot="1" x14ac:dyDescent="0.25">
      <c r="A235" s="340" t="s">
        <v>380</v>
      </c>
      <c r="B235" s="191" t="s">
        <v>614</v>
      </c>
      <c r="C235" s="85">
        <v>2192.3000000000002</v>
      </c>
      <c r="D235" s="355">
        <v>2258.1</v>
      </c>
      <c r="E235" s="367">
        <v>2386.1</v>
      </c>
      <c r="F235" s="323">
        <v>2457.6999999999998</v>
      </c>
      <c r="G235" s="323">
        <v>2531.4</v>
      </c>
      <c r="H235" s="323">
        <v>2607.4</v>
      </c>
      <c r="I235" s="324">
        <v>2676.5</v>
      </c>
      <c r="J235" s="11"/>
      <c r="K235" s="176" t="str">
        <f t="shared" si="7"/>
        <v>HPSS 3</v>
      </c>
      <c r="L235" s="33">
        <f t="shared" si="7"/>
        <v>1983.2</v>
      </c>
      <c r="M235" s="33">
        <v>274.89999999999986</v>
      </c>
      <c r="N235" s="1"/>
      <c r="O235" s="1"/>
    </row>
    <row r="236" spans="1:15" thickBot="1" x14ac:dyDescent="0.25">
      <c r="A236" s="340" t="s">
        <v>382</v>
      </c>
      <c r="B236" s="191" t="s">
        <v>615</v>
      </c>
      <c r="C236" s="85">
        <v>2356.6999999999998</v>
      </c>
      <c r="D236" s="355">
        <v>2427.4009999999998</v>
      </c>
      <c r="E236" s="367">
        <v>2565</v>
      </c>
      <c r="F236" s="323">
        <v>2642</v>
      </c>
      <c r="G236" s="323">
        <v>2721.2</v>
      </c>
      <c r="H236" s="323">
        <v>2802.9</v>
      </c>
      <c r="I236" s="324">
        <v>2877.2</v>
      </c>
      <c r="J236" s="11"/>
      <c r="K236" s="176" t="str">
        <f t="shared" si="7"/>
        <v>HPSS 3</v>
      </c>
      <c r="L236" s="33">
        <f t="shared" si="7"/>
        <v>1230.4000000000001</v>
      </c>
      <c r="M236" s="33">
        <v>1197.0009999999997</v>
      </c>
      <c r="N236" s="1"/>
      <c r="O236" s="1"/>
    </row>
    <row r="237" spans="1:15" thickBot="1" x14ac:dyDescent="0.25">
      <c r="A237" s="340" t="s">
        <v>540</v>
      </c>
      <c r="B237" s="316" t="s">
        <v>616</v>
      </c>
      <c r="C237" s="85">
        <v>2497.3000000000002</v>
      </c>
      <c r="D237" s="355">
        <v>2572.1999999999998</v>
      </c>
      <c r="E237" s="367">
        <v>2718</v>
      </c>
      <c r="F237" s="323">
        <v>2799.6</v>
      </c>
      <c r="G237" s="323">
        <v>2883.6</v>
      </c>
      <c r="H237" s="323">
        <v>2970.1</v>
      </c>
      <c r="I237" s="324">
        <v>3048.8</v>
      </c>
      <c r="J237" s="11"/>
      <c r="K237" s="176" t="str">
        <f t="shared" si="7"/>
        <v xml:space="preserve">HPSS 4 </v>
      </c>
      <c r="L237" s="33">
        <f t="shared" si="7"/>
        <v>2499.1</v>
      </c>
      <c r="M237" s="33">
        <v>73.099999999999909</v>
      </c>
      <c r="N237" s="1"/>
      <c r="O237" s="1"/>
    </row>
    <row r="238" spans="1:15" thickBot="1" x14ac:dyDescent="0.25">
      <c r="A238" s="340" t="s">
        <v>514</v>
      </c>
      <c r="B238" s="316" t="s">
        <v>617</v>
      </c>
      <c r="C238" s="85">
        <v>2581.5</v>
      </c>
      <c r="D238" s="355">
        <v>2658.9</v>
      </c>
      <c r="E238" s="367">
        <v>2809.7</v>
      </c>
      <c r="F238" s="323">
        <v>2893.9</v>
      </c>
      <c r="G238" s="323">
        <v>2980.8</v>
      </c>
      <c r="H238" s="323">
        <v>3070.2</v>
      </c>
      <c r="I238" s="324">
        <v>3151.6</v>
      </c>
      <c r="J238" s="11"/>
      <c r="K238" s="176" t="str">
        <f t="shared" si="7"/>
        <v xml:space="preserve">HPSS 4 </v>
      </c>
      <c r="L238" s="33">
        <f t="shared" si="7"/>
        <v>2499.1</v>
      </c>
      <c r="M238" s="33">
        <v>159.80000000000018</v>
      </c>
      <c r="N238" s="1"/>
      <c r="O238" s="1"/>
    </row>
    <row r="239" spans="1:15" thickBot="1" x14ac:dyDescent="0.25">
      <c r="A239" s="340" t="s">
        <v>516</v>
      </c>
      <c r="B239" s="316" t="s">
        <v>618</v>
      </c>
      <c r="C239" s="85">
        <v>2666.4</v>
      </c>
      <c r="D239" s="355">
        <v>2746.4</v>
      </c>
      <c r="E239" s="367">
        <v>2902.1</v>
      </c>
      <c r="F239" s="323">
        <v>2989.2</v>
      </c>
      <c r="G239" s="323">
        <v>3078.9</v>
      </c>
      <c r="H239" s="323">
        <v>3171.2</v>
      </c>
      <c r="I239" s="324">
        <v>3255.3</v>
      </c>
      <c r="J239" s="11"/>
      <c r="K239" s="176" t="str">
        <f t="shared" si="7"/>
        <v xml:space="preserve">HPSS 4 </v>
      </c>
      <c r="L239" s="33">
        <f t="shared" si="7"/>
        <v>2499.1</v>
      </c>
      <c r="M239" s="33">
        <v>247.30000000000018</v>
      </c>
      <c r="N239" s="1"/>
      <c r="O239" s="1"/>
    </row>
    <row r="240" spans="1:15" thickBot="1" x14ac:dyDescent="0.25">
      <c r="A240" s="340" t="s">
        <v>544</v>
      </c>
      <c r="B240" s="316" t="s">
        <v>619</v>
      </c>
      <c r="C240" s="85">
        <v>2751.9</v>
      </c>
      <c r="D240" s="355">
        <v>2834.5</v>
      </c>
      <c r="E240" s="367">
        <v>2995.2</v>
      </c>
      <c r="F240" s="323">
        <v>3085.1</v>
      </c>
      <c r="G240" s="323">
        <v>3177.6</v>
      </c>
      <c r="H240" s="323">
        <v>3273</v>
      </c>
      <c r="I240" s="324">
        <v>3359.7</v>
      </c>
      <c r="J240" s="11"/>
      <c r="K240" s="176" t="str">
        <f t="shared" si="7"/>
        <v xml:space="preserve">HPSS 4 </v>
      </c>
      <c r="L240" s="33">
        <f t="shared" si="7"/>
        <v>2499.1</v>
      </c>
      <c r="M240" s="33">
        <v>335.40000000000009</v>
      </c>
      <c r="N240" s="1"/>
      <c r="O240" s="1"/>
    </row>
    <row r="241" spans="1:15" thickBot="1" x14ac:dyDescent="0.25">
      <c r="A241" s="340" t="s">
        <v>519</v>
      </c>
      <c r="B241" s="316" t="s">
        <v>620</v>
      </c>
      <c r="C241" s="85">
        <v>2751.9</v>
      </c>
      <c r="D241" s="355">
        <v>2834.5</v>
      </c>
      <c r="E241" s="367">
        <v>2995.2</v>
      </c>
      <c r="F241" s="323">
        <v>3085.1</v>
      </c>
      <c r="G241" s="323">
        <v>3177.6</v>
      </c>
      <c r="H241" s="323">
        <v>3273</v>
      </c>
      <c r="I241" s="324">
        <v>3359.7</v>
      </c>
      <c r="J241" s="11"/>
      <c r="K241" s="176" t="str">
        <f t="shared" si="7"/>
        <v xml:space="preserve">HPSS 4 </v>
      </c>
      <c r="L241" s="33">
        <f t="shared" si="7"/>
        <v>2499.1</v>
      </c>
      <c r="M241" s="33">
        <v>335.40000000000009</v>
      </c>
      <c r="N241" s="1"/>
      <c r="O241" s="1"/>
    </row>
    <row r="242" spans="1:15" thickBot="1" x14ac:dyDescent="0.25">
      <c r="A242" s="340" t="s">
        <v>395</v>
      </c>
      <c r="B242" s="316" t="s">
        <v>621</v>
      </c>
      <c r="C242" s="85">
        <v>3104.8</v>
      </c>
      <c r="D242" s="355">
        <v>3197.9</v>
      </c>
      <c r="E242" s="367">
        <v>3197.9</v>
      </c>
      <c r="F242" s="323">
        <v>3293.8</v>
      </c>
      <c r="G242" s="323">
        <v>3392.7</v>
      </c>
      <c r="H242" s="323">
        <v>3494.4</v>
      </c>
      <c r="I242" s="324">
        <v>3587</v>
      </c>
      <c r="J242" s="11"/>
      <c r="K242" s="176" t="str">
        <f t="shared" si="7"/>
        <v xml:space="preserve">HPSS 4 </v>
      </c>
      <c r="L242" s="33">
        <f t="shared" si="7"/>
        <v>2499.1</v>
      </c>
      <c r="M242" s="33">
        <v>698.80000000000018</v>
      </c>
      <c r="N242" s="1"/>
      <c r="O242" s="1"/>
    </row>
    <row r="243" spans="1:15" thickBot="1" x14ac:dyDescent="0.25">
      <c r="A243" s="340" t="s">
        <v>397</v>
      </c>
      <c r="B243" s="316" t="s">
        <v>622</v>
      </c>
      <c r="C243" s="85">
        <v>3371.5</v>
      </c>
      <c r="D243" s="355">
        <v>3472.6</v>
      </c>
      <c r="E243" s="367">
        <v>3472.6</v>
      </c>
      <c r="F243" s="323">
        <v>3576.8</v>
      </c>
      <c r="G243" s="323">
        <v>3684.1</v>
      </c>
      <c r="H243" s="323">
        <v>3794.6</v>
      </c>
      <c r="I243" s="324">
        <v>3895.2</v>
      </c>
      <c r="J243" s="11"/>
      <c r="K243" s="176" t="str">
        <f t="shared" si="7"/>
        <v xml:space="preserve">HPSS 4 </v>
      </c>
      <c r="L243" s="33">
        <f t="shared" si="7"/>
        <v>2499.1</v>
      </c>
      <c r="M243" s="33">
        <v>973.5</v>
      </c>
      <c r="N243" s="1"/>
      <c r="O243" s="1"/>
    </row>
    <row r="244" spans="1:15" thickBot="1" x14ac:dyDescent="0.25">
      <c r="A244" s="340" t="s">
        <v>399</v>
      </c>
      <c r="B244" s="316" t="s">
        <v>623</v>
      </c>
      <c r="C244" s="85">
        <v>3770.1</v>
      </c>
      <c r="D244" s="355">
        <v>3883.2</v>
      </c>
      <c r="E244" s="367">
        <v>3883.2</v>
      </c>
      <c r="F244" s="323">
        <v>3999.7</v>
      </c>
      <c r="G244" s="323">
        <v>4119.7</v>
      </c>
      <c r="H244" s="323">
        <v>4243.3</v>
      </c>
      <c r="I244" s="324">
        <v>4355.7</v>
      </c>
      <c r="J244" s="11"/>
      <c r="K244" s="176" t="str">
        <f t="shared" si="7"/>
        <v xml:space="preserve">HPSS 4 </v>
      </c>
      <c r="L244" s="33">
        <f t="shared" si="7"/>
        <v>2499.1</v>
      </c>
      <c r="M244" s="33">
        <v>1384.1</v>
      </c>
      <c r="N244" s="1"/>
      <c r="O244" s="1"/>
    </row>
    <row r="245" spans="1:15" s="62" customFormat="1" ht="57" x14ac:dyDescent="0.25">
      <c r="A245" s="322" t="s">
        <v>19</v>
      </c>
      <c r="B245" s="316" t="s">
        <v>20</v>
      </c>
      <c r="C245" s="316" t="s">
        <v>22</v>
      </c>
      <c r="D245" s="352" t="s">
        <v>26</v>
      </c>
      <c r="E245" s="368" t="s">
        <v>334</v>
      </c>
      <c r="F245" s="359" t="s">
        <v>335</v>
      </c>
      <c r="G245" s="317" t="s">
        <v>336</v>
      </c>
      <c r="H245" s="317" t="s">
        <v>337</v>
      </c>
      <c r="I245" s="317" t="s">
        <v>338</v>
      </c>
      <c r="J245" s="317"/>
      <c r="K245" s="317" t="s">
        <v>225</v>
      </c>
      <c r="L245" s="327" t="s">
        <v>339</v>
      </c>
      <c r="M245" s="327" t="s">
        <v>34</v>
      </c>
      <c r="N245" s="63"/>
      <c r="O245" s="63"/>
    </row>
    <row r="246" spans="1:15" thickBot="1" x14ac:dyDescent="0.25">
      <c r="A246" s="184" t="s">
        <v>624</v>
      </c>
      <c r="B246" s="45"/>
      <c r="C246" s="137"/>
      <c r="D246" s="164"/>
      <c r="E246" s="369"/>
      <c r="F246" s="361"/>
      <c r="G246" s="137"/>
      <c r="H246" s="137"/>
      <c r="I246" s="294"/>
      <c r="J246" s="12"/>
      <c r="K246" s="184"/>
      <c r="L246" s="185"/>
      <c r="M246" s="185"/>
      <c r="N246" s="1"/>
      <c r="O246" s="1"/>
    </row>
    <row r="247" spans="1:15" thickBot="1" x14ac:dyDescent="0.25">
      <c r="A247" s="339" t="s">
        <v>402</v>
      </c>
      <c r="B247" s="191" t="s">
        <v>625</v>
      </c>
      <c r="C247" s="85">
        <v>1139.5999999999999</v>
      </c>
      <c r="D247" s="355">
        <v>1173.8</v>
      </c>
      <c r="E247" s="367">
        <v>1240.4000000000001</v>
      </c>
      <c r="F247" s="323">
        <v>1277.5999999999999</v>
      </c>
      <c r="G247" s="323">
        <v>1315.9</v>
      </c>
      <c r="H247" s="323">
        <v>1355.4</v>
      </c>
      <c r="I247" s="324">
        <v>1391.3</v>
      </c>
      <c r="J247" s="11"/>
      <c r="K247" s="176" t="str">
        <f t="shared" ref="K247:L268" si="8">K31</f>
        <v>Support Services Level 2</v>
      </c>
      <c r="L247" s="33">
        <f t="shared" si="8"/>
        <v>1065.2</v>
      </c>
      <c r="M247" s="33">
        <v>108.59999999999991</v>
      </c>
      <c r="N247" s="1"/>
      <c r="O247" s="1"/>
    </row>
    <row r="248" spans="1:15" thickBot="1" x14ac:dyDescent="0.25">
      <c r="A248" s="341" t="s">
        <v>351</v>
      </c>
      <c r="B248" s="191" t="s">
        <v>626</v>
      </c>
      <c r="C248" s="85">
        <v>1398.2</v>
      </c>
      <c r="D248" s="355">
        <v>1440.1</v>
      </c>
      <c r="E248" s="367">
        <v>1521.8</v>
      </c>
      <c r="F248" s="323">
        <v>1567.4</v>
      </c>
      <c r="G248" s="323">
        <v>1614.4</v>
      </c>
      <c r="H248" s="323">
        <v>1662.9</v>
      </c>
      <c r="I248" s="324">
        <v>1706.9</v>
      </c>
      <c r="J248" s="11"/>
      <c r="K248" s="176" t="str">
        <f t="shared" si="8"/>
        <v xml:space="preserve">HPSS 1.1 AQF 7 </v>
      </c>
      <c r="L248" s="33">
        <f t="shared" si="8"/>
        <v>1308.9000000000001</v>
      </c>
      <c r="M248" s="33">
        <v>131.19999999999982</v>
      </c>
      <c r="N248" s="1"/>
      <c r="O248" s="1"/>
    </row>
    <row r="249" spans="1:15" thickBot="1" x14ac:dyDescent="0.25">
      <c r="A249" s="339" t="s">
        <v>354</v>
      </c>
      <c r="B249" s="191" t="s">
        <v>627</v>
      </c>
      <c r="C249" s="85">
        <v>1469.2</v>
      </c>
      <c r="D249" s="355">
        <v>1513.3</v>
      </c>
      <c r="E249" s="367">
        <v>1599.1</v>
      </c>
      <c r="F249" s="323">
        <v>1647.1</v>
      </c>
      <c r="G249" s="323">
        <v>1696.5</v>
      </c>
      <c r="H249" s="323">
        <v>1747.4</v>
      </c>
      <c r="I249" s="324">
        <v>1793.7</v>
      </c>
      <c r="J249" s="11"/>
      <c r="K249" s="176" t="str">
        <f t="shared" si="8"/>
        <v>HPSS 1.2</v>
      </c>
      <c r="L249" s="33">
        <f t="shared" si="8"/>
        <v>1409</v>
      </c>
      <c r="M249" s="33">
        <v>104.29999999999995</v>
      </c>
      <c r="N249" s="1"/>
      <c r="O249" s="1"/>
    </row>
    <row r="250" spans="1:15" thickBot="1" x14ac:dyDescent="0.25">
      <c r="A250" s="339" t="s">
        <v>357</v>
      </c>
      <c r="B250" s="191" t="s">
        <v>628</v>
      </c>
      <c r="C250" s="85">
        <v>1559.1</v>
      </c>
      <c r="D250" s="355">
        <v>1605.9</v>
      </c>
      <c r="E250" s="367">
        <v>1697</v>
      </c>
      <c r="F250" s="323">
        <v>1747.9</v>
      </c>
      <c r="G250" s="323">
        <v>1800.3</v>
      </c>
      <c r="H250" s="323">
        <v>1854.3</v>
      </c>
      <c r="I250" s="324">
        <v>1903.4</v>
      </c>
      <c r="J250" s="11"/>
      <c r="K250" s="176" t="str">
        <f t="shared" si="8"/>
        <v xml:space="preserve">HPSS 1.2 </v>
      </c>
      <c r="L250" s="33">
        <f t="shared" si="8"/>
        <v>1409</v>
      </c>
      <c r="M250" s="33">
        <v>196.90000000000009</v>
      </c>
      <c r="N250" s="1"/>
      <c r="O250" s="1"/>
    </row>
    <row r="251" spans="1:15" thickBot="1" x14ac:dyDescent="0.25">
      <c r="A251" s="339" t="s">
        <v>360</v>
      </c>
      <c r="B251" s="191" t="s">
        <v>629</v>
      </c>
      <c r="C251" s="85">
        <v>1627</v>
      </c>
      <c r="D251" s="355">
        <v>1675.8</v>
      </c>
      <c r="E251" s="367">
        <v>1770.8</v>
      </c>
      <c r="F251" s="323">
        <v>1823.9</v>
      </c>
      <c r="G251" s="323">
        <v>1878.7</v>
      </c>
      <c r="H251" s="323">
        <v>1935</v>
      </c>
      <c r="I251" s="324">
        <v>1986.3</v>
      </c>
      <c r="J251" s="11"/>
      <c r="K251" s="176" t="str">
        <f t="shared" si="8"/>
        <v xml:space="preserve">HPSS 1.3 </v>
      </c>
      <c r="L251" s="33">
        <f t="shared" si="8"/>
        <v>1565.3</v>
      </c>
      <c r="M251" s="33">
        <v>110.5</v>
      </c>
      <c r="N251" s="1"/>
      <c r="O251" s="1"/>
    </row>
    <row r="252" spans="1:15" thickBot="1" x14ac:dyDescent="0.25">
      <c r="A252" s="339" t="s">
        <v>363</v>
      </c>
      <c r="B252" s="316" t="s">
        <v>630</v>
      </c>
      <c r="C252" s="85">
        <v>1700.9</v>
      </c>
      <c r="D252" s="355">
        <v>1751.9</v>
      </c>
      <c r="E252" s="367">
        <v>1851.2</v>
      </c>
      <c r="F252" s="323">
        <v>1906.8</v>
      </c>
      <c r="G252" s="323">
        <v>1964</v>
      </c>
      <c r="H252" s="323">
        <v>2022.9</v>
      </c>
      <c r="I252" s="324">
        <v>2076.5</v>
      </c>
      <c r="J252" s="11"/>
      <c r="K252" s="176" t="str">
        <f t="shared" si="8"/>
        <v>HPSS 1.3</v>
      </c>
      <c r="L252" s="33">
        <f t="shared" si="8"/>
        <v>1565.3</v>
      </c>
      <c r="M252" s="33">
        <v>186.60000000000014</v>
      </c>
      <c r="N252" s="1"/>
      <c r="O252" s="1"/>
    </row>
    <row r="253" spans="1:15" thickBot="1" x14ac:dyDescent="0.25">
      <c r="A253" s="339" t="s">
        <v>366</v>
      </c>
      <c r="B253" s="191" t="s">
        <v>631</v>
      </c>
      <c r="C253" s="85">
        <v>1787.4</v>
      </c>
      <c r="D253" s="355">
        <v>1841</v>
      </c>
      <c r="E253" s="367">
        <v>1945.4</v>
      </c>
      <c r="F253" s="323">
        <v>2003.7</v>
      </c>
      <c r="G253" s="323">
        <v>2063.9</v>
      </c>
      <c r="H253" s="323">
        <v>2125.8000000000002</v>
      </c>
      <c r="I253" s="324">
        <v>2182.1</v>
      </c>
      <c r="J253" s="11"/>
      <c r="K253" s="176" t="str">
        <f t="shared" si="8"/>
        <v xml:space="preserve">HPSS 2.1 </v>
      </c>
      <c r="L253" s="319">
        <f t="shared" si="8"/>
        <v>1945.4</v>
      </c>
      <c r="M253" s="319">
        <v>0</v>
      </c>
      <c r="N253" s="1"/>
      <c r="O253" s="1"/>
    </row>
    <row r="254" spans="1:15" thickBot="1" x14ac:dyDescent="0.25">
      <c r="A254" s="339" t="s">
        <v>369</v>
      </c>
      <c r="B254" s="191" t="s">
        <v>632</v>
      </c>
      <c r="C254" s="85">
        <v>1869.4</v>
      </c>
      <c r="D254" s="355">
        <v>1925.5</v>
      </c>
      <c r="E254" s="367">
        <v>2034.7</v>
      </c>
      <c r="F254" s="323">
        <v>2095.6999999999998</v>
      </c>
      <c r="G254" s="323">
        <v>2158.6</v>
      </c>
      <c r="H254" s="323">
        <v>2223.3000000000002</v>
      </c>
      <c r="I254" s="324">
        <v>2282.3000000000002</v>
      </c>
      <c r="J254" s="11"/>
      <c r="K254" s="176" t="str">
        <f t="shared" si="8"/>
        <v xml:space="preserve">HPSS 2.1 </v>
      </c>
      <c r="L254" s="319">
        <f t="shared" si="8"/>
        <v>1945.4</v>
      </c>
      <c r="M254" s="319">
        <v>89.3</v>
      </c>
      <c r="N254" s="1"/>
      <c r="O254" s="1"/>
    </row>
    <row r="255" spans="1:15" thickBot="1" x14ac:dyDescent="0.25">
      <c r="A255" s="339" t="s">
        <v>371</v>
      </c>
      <c r="B255" s="191" t="s">
        <v>633</v>
      </c>
      <c r="C255" s="85">
        <v>1984.2</v>
      </c>
      <c r="D255" s="355">
        <v>2043.7</v>
      </c>
      <c r="E255" s="367">
        <v>2159.6</v>
      </c>
      <c r="F255" s="323">
        <v>2224.4</v>
      </c>
      <c r="G255" s="323">
        <v>2291.1</v>
      </c>
      <c r="H255" s="323">
        <v>2359.8000000000002</v>
      </c>
      <c r="I255" s="324">
        <v>2422.4</v>
      </c>
      <c r="J255" s="11"/>
      <c r="K255" s="176" t="str">
        <f t="shared" si="8"/>
        <v xml:space="preserve">HPSS 2.1 </v>
      </c>
      <c r="L255" s="33">
        <f t="shared" si="8"/>
        <v>1945.4</v>
      </c>
      <c r="M255" s="33">
        <v>98.299999999999955</v>
      </c>
      <c r="N255" s="1"/>
      <c r="O255" s="1"/>
    </row>
    <row r="256" spans="1:15" thickBot="1" x14ac:dyDescent="0.25">
      <c r="A256" s="340" t="s">
        <v>373</v>
      </c>
      <c r="B256" s="191" t="s">
        <v>634</v>
      </c>
      <c r="C256" s="85">
        <v>2054.5</v>
      </c>
      <c r="D256" s="355">
        <v>2116.1</v>
      </c>
      <c r="E256" s="367">
        <v>2236.1</v>
      </c>
      <c r="F256" s="323">
        <v>2303.1999999999998</v>
      </c>
      <c r="G256" s="323">
        <v>2372.3000000000002</v>
      </c>
      <c r="H256" s="323">
        <v>2443.4</v>
      </c>
      <c r="I256" s="324">
        <v>2508.1999999999998</v>
      </c>
      <c r="J256" s="11"/>
      <c r="K256" s="176" t="str">
        <f t="shared" si="8"/>
        <v xml:space="preserve">HPSS 2.1 </v>
      </c>
      <c r="L256" s="33">
        <f t="shared" si="8"/>
        <v>1945.4</v>
      </c>
      <c r="M256" s="33">
        <v>170.69999999999982</v>
      </c>
      <c r="N256" s="1"/>
      <c r="O256" s="1"/>
    </row>
    <row r="257" spans="1:15" thickBot="1" x14ac:dyDescent="0.25">
      <c r="A257" s="340" t="s">
        <v>375</v>
      </c>
      <c r="B257" s="191" t="s">
        <v>635</v>
      </c>
      <c r="C257" s="85">
        <v>2062.6999999999998</v>
      </c>
      <c r="D257" s="355">
        <v>2124.6</v>
      </c>
      <c r="E257" s="367">
        <v>2245.1</v>
      </c>
      <c r="F257" s="323">
        <v>2312.4</v>
      </c>
      <c r="G257" s="323">
        <v>2381.8000000000002</v>
      </c>
      <c r="H257" s="323">
        <v>2453.1999999999998</v>
      </c>
      <c r="I257" s="324">
        <v>2518.3000000000002</v>
      </c>
      <c r="J257" s="11"/>
      <c r="K257" s="176" t="str">
        <f t="shared" si="8"/>
        <v>HPSS 3</v>
      </c>
      <c r="L257" s="33">
        <f t="shared" si="8"/>
        <v>1983.2</v>
      </c>
      <c r="M257" s="33">
        <v>141.39999999999986</v>
      </c>
      <c r="N257" s="1"/>
      <c r="O257" s="1"/>
    </row>
    <row r="258" spans="1:15" thickBot="1" x14ac:dyDescent="0.25">
      <c r="A258" s="340" t="s">
        <v>378</v>
      </c>
      <c r="B258" s="191" t="s">
        <v>636</v>
      </c>
      <c r="C258" s="85">
        <v>2135.1999999999998</v>
      </c>
      <c r="D258" s="355">
        <v>2199.3000000000002</v>
      </c>
      <c r="E258" s="367">
        <v>2324</v>
      </c>
      <c r="F258" s="323">
        <v>2393.6999999999998</v>
      </c>
      <c r="G258" s="323">
        <v>2465.5</v>
      </c>
      <c r="H258" s="323">
        <v>2539.5</v>
      </c>
      <c r="I258" s="324">
        <v>2606.8000000000002</v>
      </c>
      <c r="J258" s="11"/>
      <c r="K258" s="176" t="str">
        <f t="shared" si="8"/>
        <v>HPSS 3</v>
      </c>
      <c r="L258" s="33">
        <f t="shared" si="8"/>
        <v>1983.2</v>
      </c>
      <c r="M258" s="33">
        <v>216.10000000000014</v>
      </c>
      <c r="N258" s="1"/>
      <c r="O258" s="1"/>
    </row>
    <row r="259" spans="1:15" thickBot="1" x14ac:dyDescent="0.25">
      <c r="A259" s="340" t="s">
        <v>380</v>
      </c>
      <c r="B259" s="191" t="s">
        <v>637</v>
      </c>
      <c r="C259" s="85">
        <v>2192.3000000000002</v>
      </c>
      <c r="D259" s="355">
        <v>2258.1</v>
      </c>
      <c r="E259" s="367">
        <v>2386.1</v>
      </c>
      <c r="F259" s="323">
        <v>2457.6999999999998</v>
      </c>
      <c r="G259" s="323">
        <v>2531.4</v>
      </c>
      <c r="H259" s="323">
        <v>2607.4</v>
      </c>
      <c r="I259" s="324">
        <v>2676.5</v>
      </c>
      <c r="J259" s="11"/>
      <c r="K259" s="176" t="str">
        <f t="shared" si="8"/>
        <v>HPSS 3</v>
      </c>
      <c r="L259" s="33">
        <f t="shared" si="8"/>
        <v>1983.2</v>
      </c>
      <c r="M259" s="33">
        <v>274.89999999999986</v>
      </c>
      <c r="N259" s="1"/>
      <c r="O259" s="1"/>
    </row>
    <row r="260" spans="1:15" thickBot="1" x14ac:dyDescent="0.25">
      <c r="A260" s="340" t="s">
        <v>382</v>
      </c>
      <c r="B260" s="191" t="s">
        <v>638</v>
      </c>
      <c r="C260" s="85">
        <v>2356.6999999999998</v>
      </c>
      <c r="D260" s="355">
        <v>2427.4009999999998</v>
      </c>
      <c r="E260" s="367">
        <v>2565</v>
      </c>
      <c r="F260" s="323">
        <v>2642</v>
      </c>
      <c r="G260" s="323">
        <v>2721.2</v>
      </c>
      <c r="H260" s="323">
        <v>2802.9</v>
      </c>
      <c r="I260" s="324">
        <v>2877.2</v>
      </c>
      <c r="J260" s="11"/>
      <c r="K260" s="176" t="str">
        <f t="shared" si="8"/>
        <v>HPSS 3</v>
      </c>
      <c r="L260" s="33">
        <f t="shared" si="8"/>
        <v>1230.4000000000001</v>
      </c>
      <c r="M260" s="33">
        <v>1197.0009999999997</v>
      </c>
      <c r="N260" s="1"/>
      <c r="O260" s="1"/>
    </row>
    <row r="261" spans="1:15" thickBot="1" x14ac:dyDescent="0.25">
      <c r="A261" s="340" t="s">
        <v>540</v>
      </c>
      <c r="B261" s="316" t="s">
        <v>639</v>
      </c>
      <c r="C261" s="85">
        <v>2497.3000000000002</v>
      </c>
      <c r="D261" s="355">
        <v>2572.1999999999998</v>
      </c>
      <c r="E261" s="367">
        <v>2718</v>
      </c>
      <c r="F261" s="323">
        <v>2799.6</v>
      </c>
      <c r="G261" s="323">
        <v>2883.6</v>
      </c>
      <c r="H261" s="323">
        <v>2970.1</v>
      </c>
      <c r="I261" s="324">
        <v>3048.8</v>
      </c>
      <c r="J261" s="11"/>
      <c r="K261" s="176" t="str">
        <f t="shared" si="8"/>
        <v xml:space="preserve">HPSS 4 </v>
      </c>
      <c r="L261" s="33">
        <f t="shared" si="8"/>
        <v>2499.1</v>
      </c>
      <c r="M261" s="33">
        <v>73.099999999999909</v>
      </c>
      <c r="N261" s="1"/>
      <c r="O261" s="1"/>
    </row>
    <row r="262" spans="1:15" thickBot="1" x14ac:dyDescent="0.25">
      <c r="A262" s="340" t="s">
        <v>514</v>
      </c>
      <c r="B262" s="316" t="s">
        <v>640</v>
      </c>
      <c r="C262" s="85">
        <v>2581.5</v>
      </c>
      <c r="D262" s="355">
        <v>2658.9</v>
      </c>
      <c r="E262" s="367">
        <v>2809.7</v>
      </c>
      <c r="F262" s="323">
        <v>2893.9</v>
      </c>
      <c r="G262" s="323">
        <v>2980.8</v>
      </c>
      <c r="H262" s="323">
        <v>3070.2</v>
      </c>
      <c r="I262" s="324">
        <v>3151.6</v>
      </c>
      <c r="J262" s="11"/>
      <c r="K262" s="176" t="str">
        <f t="shared" si="8"/>
        <v xml:space="preserve">HPSS 4 </v>
      </c>
      <c r="L262" s="33">
        <f t="shared" si="8"/>
        <v>2499.1</v>
      </c>
      <c r="M262" s="33">
        <v>159.80000000000018</v>
      </c>
      <c r="N262" s="1"/>
      <c r="O262" s="1"/>
    </row>
    <row r="263" spans="1:15" thickBot="1" x14ac:dyDescent="0.25">
      <c r="A263" s="340" t="s">
        <v>516</v>
      </c>
      <c r="B263" s="316" t="s">
        <v>641</v>
      </c>
      <c r="C263" s="85">
        <v>2666.4</v>
      </c>
      <c r="D263" s="355">
        <v>2746.4</v>
      </c>
      <c r="E263" s="367">
        <v>2902.1</v>
      </c>
      <c r="F263" s="323">
        <v>2989.2</v>
      </c>
      <c r="G263" s="323">
        <v>3078.9</v>
      </c>
      <c r="H263" s="323">
        <v>3171.2</v>
      </c>
      <c r="I263" s="324">
        <v>3255.3</v>
      </c>
      <c r="J263" s="11"/>
      <c r="K263" s="176" t="str">
        <f t="shared" si="8"/>
        <v xml:space="preserve">HPSS 4 </v>
      </c>
      <c r="L263" s="33">
        <f t="shared" si="8"/>
        <v>2499.1</v>
      </c>
      <c r="M263" s="33">
        <v>247.30000000000018</v>
      </c>
      <c r="N263" s="1"/>
      <c r="O263" s="1"/>
    </row>
    <row r="264" spans="1:15" thickBot="1" x14ac:dyDescent="0.25">
      <c r="A264" s="340" t="s">
        <v>544</v>
      </c>
      <c r="B264" s="316" t="s">
        <v>642</v>
      </c>
      <c r="C264" s="85">
        <v>2751.9</v>
      </c>
      <c r="D264" s="355">
        <v>2834.5</v>
      </c>
      <c r="E264" s="367">
        <v>2995.2</v>
      </c>
      <c r="F264" s="323">
        <v>3085.1</v>
      </c>
      <c r="G264" s="323">
        <v>3177.6</v>
      </c>
      <c r="H264" s="323">
        <v>3273</v>
      </c>
      <c r="I264" s="324">
        <v>3359.7</v>
      </c>
      <c r="J264" s="11"/>
      <c r="K264" s="176" t="str">
        <f t="shared" si="8"/>
        <v xml:space="preserve">HPSS 4 </v>
      </c>
      <c r="L264" s="33">
        <f t="shared" si="8"/>
        <v>2499.1</v>
      </c>
      <c r="M264" s="33">
        <v>335.40000000000009</v>
      </c>
      <c r="N264" s="1"/>
      <c r="O264" s="1"/>
    </row>
    <row r="265" spans="1:15" thickBot="1" x14ac:dyDescent="0.25">
      <c r="A265" s="340" t="s">
        <v>519</v>
      </c>
      <c r="B265" s="316" t="s">
        <v>643</v>
      </c>
      <c r="C265" s="85">
        <v>2751.9</v>
      </c>
      <c r="D265" s="355">
        <v>2834.5</v>
      </c>
      <c r="E265" s="367">
        <v>2995.2</v>
      </c>
      <c r="F265" s="323">
        <v>3085.1</v>
      </c>
      <c r="G265" s="323">
        <v>3177.6</v>
      </c>
      <c r="H265" s="323">
        <v>3273</v>
      </c>
      <c r="I265" s="324">
        <v>3359.7</v>
      </c>
      <c r="J265" s="11"/>
      <c r="K265" s="176" t="str">
        <f t="shared" si="8"/>
        <v xml:space="preserve">HPSS 4 </v>
      </c>
      <c r="L265" s="33">
        <f t="shared" si="8"/>
        <v>2499.1</v>
      </c>
      <c r="M265" s="33">
        <v>335.40000000000009</v>
      </c>
      <c r="N265" s="1"/>
      <c r="O265" s="1"/>
    </row>
    <row r="266" spans="1:15" thickBot="1" x14ac:dyDescent="0.25">
      <c r="A266" s="340" t="s">
        <v>395</v>
      </c>
      <c r="B266" s="316" t="s">
        <v>644</v>
      </c>
      <c r="C266" s="85">
        <v>3104.8</v>
      </c>
      <c r="D266" s="355">
        <v>3197.9</v>
      </c>
      <c r="E266" s="367">
        <v>3197.9</v>
      </c>
      <c r="F266" s="323">
        <v>3293.8</v>
      </c>
      <c r="G266" s="323">
        <v>3392.7</v>
      </c>
      <c r="H266" s="323">
        <v>3494.4</v>
      </c>
      <c r="I266" s="324">
        <v>3587</v>
      </c>
      <c r="J266" s="11"/>
      <c r="K266" s="176" t="str">
        <f t="shared" si="8"/>
        <v xml:space="preserve">HPSS 4 </v>
      </c>
      <c r="L266" s="33">
        <f t="shared" si="8"/>
        <v>2499.1</v>
      </c>
      <c r="M266" s="33">
        <v>698.80000000000018</v>
      </c>
      <c r="N266" s="1"/>
      <c r="O266" s="1"/>
    </row>
    <row r="267" spans="1:15" thickBot="1" x14ac:dyDescent="0.25">
      <c r="A267" s="340" t="s">
        <v>397</v>
      </c>
      <c r="B267" s="316" t="s">
        <v>645</v>
      </c>
      <c r="C267" s="85">
        <v>3371.5</v>
      </c>
      <c r="D267" s="355">
        <v>3472.6</v>
      </c>
      <c r="E267" s="367">
        <v>3472.6</v>
      </c>
      <c r="F267" s="323">
        <v>3576.8</v>
      </c>
      <c r="G267" s="323">
        <v>3684.1</v>
      </c>
      <c r="H267" s="323">
        <v>3794.6</v>
      </c>
      <c r="I267" s="324">
        <v>3895.2</v>
      </c>
      <c r="J267" s="11"/>
      <c r="K267" s="176" t="str">
        <f t="shared" si="8"/>
        <v xml:space="preserve">HPSS 4 </v>
      </c>
      <c r="L267" s="33">
        <f t="shared" si="8"/>
        <v>2499.1</v>
      </c>
      <c r="M267" s="33">
        <v>973.5</v>
      </c>
      <c r="N267" s="1"/>
      <c r="O267" s="1"/>
    </row>
    <row r="268" spans="1:15" thickBot="1" x14ac:dyDescent="0.25">
      <c r="A268" s="340" t="s">
        <v>399</v>
      </c>
      <c r="B268" s="316" t="s">
        <v>646</v>
      </c>
      <c r="C268" s="85">
        <v>3770.1</v>
      </c>
      <c r="D268" s="355">
        <v>3883.2</v>
      </c>
      <c r="E268" s="367">
        <v>3883.2</v>
      </c>
      <c r="F268" s="323">
        <v>3999.7</v>
      </c>
      <c r="G268" s="323">
        <v>4119.7</v>
      </c>
      <c r="H268" s="323">
        <v>4243.3</v>
      </c>
      <c r="I268" s="324">
        <v>4355.7</v>
      </c>
      <c r="J268" s="11"/>
      <c r="K268" s="176" t="str">
        <f t="shared" si="8"/>
        <v xml:space="preserve">HPSS 4 </v>
      </c>
      <c r="L268" s="33">
        <f t="shared" si="8"/>
        <v>2499.1</v>
      </c>
      <c r="M268" s="33">
        <v>1384.1</v>
      </c>
      <c r="N268" s="1"/>
      <c r="O268" s="1"/>
    </row>
    <row r="269" spans="1:15" s="62" customFormat="1" ht="57" x14ac:dyDescent="0.25">
      <c r="A269" s="322" t="s">
        <v>19</v>
      </c>
      <c r="B269" s="316" t="s">
        <v>20</v>
      </c>
      <c r="C269" s="316" t="s">
        <v>22</v>
      </c>
      <c r="D269" s="352" t="s">
        <v>26</v>
      </c>
      <c r="E269" s="368" t="s">
        <v>334</v>
      </c>
      <c r="F269" s="359" t="s">
        <v>335</v>
      </c>
      <c r="G269" s="317" t="s">
        <v>336</v>
      </c>
      <c r="H269" s="317" t="s">
        <v>337</v>
      </c>
      <c r="I269" s="317" t="s">
        <v>338</v>
      </c>
      <c r="J269" s="317"/>
      <c r="K269" s="317" t="s">
        <v>225</v>
      </c>
      <c r="L269" s="327" t="s">
        <v>339</v>
      </c>
      <c r="M269" s="327" t="s">
        <v>34</v>
      </c>
      <c r="N269" s="63"/>
      <c r="O269" s="63"/>
    </row>
    <row r="270" spans="1:15" thickBot="1" x14ac:dyDescent="0.25">
      <c r="A270" s="184" t="s">
        <v>647</v>
      </c>
      <c r="B270" s="45"/>
      <c r="C270" s="137"/>
      <c r="D270" s="164"/>
      <c r="E270" s="369"/>
      <c r="F270" s="361"/>
      <c r="G270" s="137"/>
      <c r="H270" s="137"/>
      <c r="I270" s="294"/>
      <c r="J270" s="12"/>
      <c r="K270" s="184"/>
      <c r="L270" s="185"/>
      <c r="M270" s="185"/>
      <c r="N270" s="1"/>
      <c r="O270" s="1"/>
    </row>
    <row r="271" spans="1:15" thickBot="1" x14ac:dyDescent="0.25">
      <c r="A271" s="339" t="s">
        <v>402</v>
      </c>
      <c r="B271" s="316" t="s">
        <v>648</v>
      </c>
      <c r="C271" s="85">
        <v>1139.5999999999999</v>
      </c>
      <c r="D271" s="355">
        <v>1173.8</v>
      </c>
      <c r="E271" s="367">
        <v>1240.4000000000001</v>
      </c>
      <c r="F271" s="323">
        <v>1277.5999999999999</v>
      </c>
      <c r="G271" s="323">
        <v>1315.9</v>
      </c>
      <c r="H271" s="323">
        <v>1355.4</v>
      </c>
      <c r="I271" s="324">
        <v>1391.3</v>
      </c>
      <c r="J271" s="11"/>
      <c r="K271" s="176" t="str">
        <f t="shared" ref="K271:L292" si="9">K55</f>
        <v>Support Services Level 2</v>
      </c>
      <c r="L271" s="33">
        <f t="shared" si="9"/>
        <v>1065.2</v>
      </c>
      <c r="M271" s="33">
        <v>108.59999999999991</v>
      </c>
      <c r="N271" s="1"/>
      <c r="O271" s="1"/>
    </row>
    <row r="272" spans="1:15" thickBot="1" x14ac:dyDescent="0.25">
      <c r="A272" s="341" t="s">
        <v>351</v>
      </c>
      <c r="B272" s="316" t="s">
        <v>649</v>
      </c>
      <c r="C272" s="85">
        <v>1398.2</v>
      </c>
      <c r="D272" s="355">
        <v>1440.1</v>
      </c>
      <c r="E272" s="367">
        <v>1521.8</v>
      </c>
      <c r="F272" s="323">
        <v>1567.4</v>
      </c>
      <c r="G272" s="323">
        <v>1614.4</v>
      </c>
      <c r="H272" s="323">
        <v>1662.9</v>
      </c>
      <c r="I272" s="324">
        <v>1706.9</v>
      </c>
      <c r="J272" s="11"/>
      <c r="K272" s="176" t="str">
        <f t="shared" si="9"/>
        <v xml:space="preserve">HPSS 1.1 AQF 7 </v>
      </c>
      <c r="L272" s="33">
        <f t="shared" si="9"/>
        <v>1308.9000000000001</v>
      </c>
      <c r="M272" s="33">
        <v>131.19999999999982</v>
      </c>
      <c r="N272" s="1"/>
      <c r="O272" s="1"/>
    </row>
    <row r="273" spans="1:15" thickBot="1" x14ac:dyDescent="0.25">
      <c r="A273" s="339" t="s">
        <v>354</v>
      </c>
      <c r="B273" s="316" t="s">
        <v>650</v>
      </c>
      <c r="C273" s="85">
        <v>1469.2</v>
      </c>
      <c r="D273" s="355">
        <v>1513.3</v>
      </c>
      <c r="E273" s="367">
        <v>1599.1</v>
      </c>
      <c r="F273" s="323">
        <v>1647.1</v>
      </c>
      <c r="G273" s="323">
        <v>1696.5</v>
      </c>
      <c r="H273" s="323">
        <v>1747.4</v>
      </c>
      <c r="I273" s="324">
        <v>1793.7</v>
      </c>
      <c r="J273" s="11"/>
      <c r="K273" s="176" t="str">
        <f t="shared" si="9"/>
        <v>HPSS 1.2</v>
      </c>
      <c r="L273" s="33">
        <f t="shared" si="9"/>
        <v>1409</v>
      </c>
      <c r="M273" s="33">
        <v>104.29999999999995</v>
      </c>
      <c r="N273" s="1"/>
      <c r="O273" s="1"/>
    </row>
    <row r="274" spans="1:15" thickBot="1" x14ac:dyDescent="0.25">
      <c r="A274" s="339" t="s">
        <v>357</v>
      </c>
      <c r="B274" s="316" t="s">
        <v>651</v>
      </c>
      <c r="C274" s="85">
        <v>1559.1</v>
      </c>
      <c r="D274" s="355">
        <v>1605.9</v>
      </c>
      <c r="E274" s="367">
        <v>1697</v>
      </c>
      <c r="F274" s="323">
        <v>1747.9</v>
      </c>
      <c r="G274" s="323">
        <v>1800.3</v>
      </c>
      <c r="H274" s="323">
        <v>1854.3</v>
      </c>
      <c r="I274" s="324">
        <v>1903.4</v>
      </c>
      <c r="J274" s="11"/>
      <c r="K274" s="176" t="str">
        <f t="shared" si="9"/>
        <v xml:space="preserve">HPSS 1.2 </v>
      </c>
      <c r="L274" s="33">
        <f t="shared" si="9"/>
        <v>1409</v>
      </c>
      <c r="M274" s="33">
        <v>196.90000000000009</v>
      </c>
      <c r="N274" s="1"/>
      <c r="O274" s="1"/>
    </row>
    <row r="275" spans="1:15" thickBot="1" x14ac:dyDescent="0.25">
      <c r="A275" s="339" t="s">
        <v>360</v>
      </c>
      <c r="B275" s="316" t="s">
        <v>652</v>
      </c>
      <c r="C275" s="85">
        <v>1627</v>
      </c>
      <c r="D275" s="355">
        <v>1675.8</v>
      </c>
      <c r="E275" s="367">
        <v>1770.8</v>
      </c>
      <c r="F275" s="323">
        <v>1823.9</v>
      </c>
      <c r="G275" s="323">
        <v>1878.7</v>
      </c>
      <c r="H275" s="323">
        <v>1935</v>
      </c>
      <c r="I275" s="324">
        <v>1986.3</v>
      </c>
      <c r="J275" s="11"/>
      <c r="K275" s="176" t="str">
        <f t="shared" si="9"/>
        <v xml:space="preserve">HPSS 1.3 </v>
      </c>
      <c r="L275" s="33">
        <f t="shared" si="9"/>
        <v>1565.3</v>
      </c>
      <c r="M275" s="33">
        <v>110.5</v>
      </c>
      <c r="N275" s="1"/>
      <c r="O275" s="1"/>
    </row>
    <row r="276" spans="1:15" thickBot="1" x14ac:dyDescent="0.25">
      <c r="A276" s="339" t="s">
        <v>363</v>
      </c>
      <c r="B276" s="316" t="s">
        <v>653</v>
      </c>
      <c r="C276" s="85">
        <v>1700.9</v>
      </c>
      <c r="D276" s="355">
        <v>1751.9</v>
      </c>
      <c r="E276" s="367">
        <v>1851.2</v>
      </c>
      <c r="F276" s="323">
        <v>1906.8</v>
      </c>
      <c r="G276" s="323">
        <v>1964</v>
      </c>
      <c r="H276" s="323">
        <v>2022.9</v>
      </c>
      <c r="I276" s="324">
        <v>2076.5</v>
      </c>
      <c r="J276" s="11"/>
      <c r="K276" s="176" t="str">
        <f t="shared" si="9"/>
        <v>HPSS 1.3</v>
      </c>
      <c r="L276" s="33">
        <f t="shared" si="9"/>
        <v>1565.3</v>
      </c>
      <c r="M276" s="33">
        <v>186.60000000000014</v>
      </c>
      <c r="N276" s="1"/>
      <c r="O276" s="1"/>
    </row>
    <row r="277" spans="1:15" thickBot="1" x14ac:dyDescent="0.25">
      <c r="A277" s="339" t="s">
        <v>366</v>
      </c>
      <c r="B277" s="316" t="s">
        <v>654</v>
      </c>
      <c r="C277" s="85">
        <v>1787.4</v>
      </c>
      <c r="D277" s="355">
        <v>1841</v>
      </c>
      <c r="E277" s="367">
        <v>1945.4</v>
      </c>
      <c r="F277" s="323">
        <v>2003.7</v>
      </c>
      <c r="G277" s="323">
        <v>2063.9</v>
      </c>
      <c r="H277" s="323">
        <v>2125.8000000000002</v>
      </c>
      <c r="I277" s="324">
        <v>2182.1</v>
      </c>
      <c r="J277" s="11"/>
      <c r="K277" s="176" t="str">
        <f t="shared" si="9"/>
        <v xml:space="preserve">HPSS 2.1 </v>
      </c>
      <c r="L277" s="319">
        <f t="shared" si="9"/>
        <v>1945.4</v>
      </c>
      <c r="M277" s="319">
        <v>0</v>
      </c>
      <c r="N277" s="1"/>
      <c r="O277" s="1"/>
    </row>
    <row r="278" spans="1:15" thickBot="1" x14ac:dyDescent="0.25">
      <c r="A278" s="339" t="s">
        <v>369</v>
      </c>
      <c r="B278" s="316" t="s">
        <v>655</v>
      </c>
      <c r="C278" s="85">
        <v>1869.4</v>
      </c>
      <c r="D278" s="355">
        <v>1925.5</v>
      </c>
      <c r="E278" s="367">
        <v>2034.7</v>
      </c>
      <c r="F278" s="323">
        <v>2095.6999999999998</v>
      </c>
      <c r="G278" s="323">
        <v>2158.6</v>
      </c>
      <c r="H278" s="323">
        <v>2223.3000000000002</v>
      </c>
      <c r="I278" s="324">
        <v>2282.3000000000002</v>
      </c>
      <c r="J278" s="11"/>
      <c r="K278" s="176" t="str">
        <f t="shared" si="9"/>
        <v xml:space="preserve">HPSS 2.1 </v>
      </c>
      <c r="L278" s="319">
        <f t="shared" si="9"/>
        <v>1945.4</v>
      </c>
      <c r="M278" s="319">
        <v>89.3</v>
      </c>
      <c r="N278" s="1"/>
      <c r="O278" s="1"/>
    </row>
    <row r="279" spans="1:15" thickBot="1" x14ac:dyDescent="0.25">
      <c r="A279" s="339" t="s">
        <v>371</v>
      </c>
      <c r="B279" s="316" t="s">
        <v>656</v>
      </c>
      <c r="C279" s="85">
        <v>1984.2</v>
      </c>
      <c r="D279" s="355">
        <v>2043.7</v>
      </c>
      <c r="E279" s="367">
        <v>2159.6</v>
      </c>
      <c r="F279" s="323">
        <v>2224.4</v>
      </c>
      <c r="G279" s="323">
        <v>2291.1</v>
      </c>
      <c r="H279" s="323">
        <v>2359.8000000000002</v>
      </c>
      <c r="I279" s="324">
        <v>2422.4</v>
      </c>
      <c r="J279" s="11"/>
      <c r="K279" s="176" t="str">
        <f t="shared" si="9"/>
        <v xml:space="preserve">HPSS 2.1 </v>
      </c>
      <c r="L279" s="33">
        <f t="shared" si="9"/>
        <v>1945.4</v>
      </c>
      <c r="M279" s="33">
        <v>98.299999999999955</v>
      </c>
      <c r="N279" s="1"/>
      <c r="O279" s="1"/>
    </row>
    <row r="280" spans="1:15" thickBot="1" x14ac:dyDescent="0.25">
      <c r="A280" s="340" t="s">
        <v>373</v>
      </c>
      <c r="B280" s="316" t="s">
        <v>657</v>
      </c>
      <c r="C280" s="85">
        <v>2054.5</v>
      </c>
      <c r="D280" s="355">
        <v>2116.1</v>
      </c>
      <c r="E280" s="367">
        <v>2236.1</v>
      </c>
      <c r="F280" s="323">
        <v>2303.1999999999998</v>
      </c>
      <c r="G280" s="323">
        <v>2372.3000000000002</v>
      </c>
      <c r="H280" s="323">
        <v>2443.4</v>
      </c>
      <c r="I280" s="324">
        <v>2508.1999999999998</v>
      </c>
      <c r="J280" s="11"/>
      <c r="K280" s="176" t="str">
        <f t="shared" si="9"/>
        <v xml:space="preserve">HPSS 2.1 </v>
      </c>
      <c r="L280" s="33">
        <f t="shared" si="9"/>
        <v>1945.4</v>
      </c>
      <c r="M280" s="33">
        <v>170.69999999999982</v>
      </c>
      <c r="N280" s="1"/>
      <c r="O280" s="1"/>
    </row>
    <row r="281" spans="1:15" thickBot="1" x14ac:dyDescent="0.25">
      <c r="A281" s="340" t="s">
        <v>375</v>
      </c>
      <c r="B281" s="316" t="s">
        <v>658</v>
      </c>
      <c r="C281" s="85">
        <v>2062.6999999999998</v>
      </c>
      <c r="D281" s="355">
        <v>2124.6</v>
      </c>
      <c r="E281" s="367">
        <v>2245.1</v>
      </c>
      <c r="F281" s="323">
        <v>2312.4</v>
      </c>
      <c r="G281" s="323">
        <v>2381.8000000000002</v>
      </c>
      <c r="H281" s="323">
        <v>2453.1999999999998</v>
      </c>
      <c r="I281" s="324">
        <v>2518.3000000000002</v>
      </c>
      <c r="J281" s="11"/>
      <c r="K281" s="176" t="str">
        <f t="shared" si="9"/>
        <v>HPSS 3</v>
      </c>
      <c r="L281" s="33">
        <f t="shared" si="9"/>
        <v>1983.2</v>
      </c>
      <c r="M281" s="33">
        <v>141.39999999999986</v>
      </c>
      <c r="N281" s="1"/>
      <c r="O281" s="1"/>
    </row>
    <row r="282" spans="1:15" thickBot="1" x14ac:dyDescent="0.25">
      <c r="A282" s="340" t="s">
        <v>378</v>
      </c>
      <c r="B282" s="316" t="s">
        <v>659</v>
      </c>
      <c r="C282" s="85">
        <v>2135.1999999999998</v>
      </c>
      <c r="D282" s="355">
        <v>2199.3000000000002</v>
      </c>
      <c r="E282" s="367">
        <v>2324</v>
      </c>
      <c r="F282" s="323">
        <v>2393.6999999999998</v>
      </c>
      <c r="G282" s="323">
        <v>2465.5</v>
      </c>
      <c r="H282" s="323">
        <v>2539.5</v>
      </c>
      <c r="I282" s="324">
        <v>2606.8000000000002</v>
      </c>
      <c r="J282" s="11"/>
      <c r="K282" s="176" t="str">
        <f t="shared" si="9"/>
        <v>HPSS 3</v>
      </c>
      <c r="L282" s="33">
        <f t="shared" si="9"/>
        <v>1983.2</v>
      </c>
      <c r="M282" s="33">
        <v>216.10000000000014</v>
      </c>
      <c r="N282" s="1"/>
      <c r="O282" s="1"/>
    </row>
    <row r="283" spans="1:15" thickBot="1" x14ac:dyDescent="0.25">
      <c r="A283" s="340" t="s">
        <v>380</v>
      </c>
      <c r="B283" s="316" t="s">
        <v>660</v>
      </c>
      <c r="C283" s="85">
        <v>2192.3000000000002</v>
      </c>
      <c r="D283" s="355">
        <v>2258.1</v>
      </c>
      <c r="E283" s="367">
        <v>2386.1</v>
      </c>
      <c r="F283" s="323">
        <v>2457.6999999999998</v>
      </c>
      <c r="G283" s="323">
        <v>2531.4</v>
      </c>
      <c r="H283" s="323">
        <v>2607.4</v>
      </c>
      <c r="I283" s="324">
        <v>2676.5</v>
      </c>
      <c r="J283" s="11"/>
      <c r="K283" s="176" t="str">
        <f t="shared" si="9"/>
        <v>HPSS 3</v>
      </c>
      <c r="L283" s="33">
        <f t="shared" si="9"/>
        <v>1983.2</v>
      </c>
      <c r="M283" s="33">
        <v>274.89999999999986</v>
      </c>
      <c r="N283" s="1"/>
      <c r="O283" s="1"/>
    </row>
    <row r="284" spans="1:15" thickBot="1" x14ac:dyDescent="0.25">
      <c r="A284" s="340" t="s">
        <v>382</v>
      </c>
      <c r="B284" s="316" t="s">
        <v>661</v>
      </c>
      <c r="C284" s="85">
        <v>2356.6999999999998</v>
      </c>
      <c r="D284" s="355">
        <v>2427.4009999999998</v>
      </c>
      <c r="E284" s="367">
        <v>2565</v>
      </c>
      <c r="F284" s="323">
        <v>2642</v>
      </c>
      <c r="G284" s="323">
        <v>2721.2</v>
      </c>
      <c r="H284" s="323">
        <v>2802.9</v>
      </c>
      <c r="I284" s="324">
        <v>2877.2</v>
      </c>
      <c r="J284" s="11"/>
      <c r="K284" s="176" t="str">
        <f t="shared" si="9"/>
        <v>HPSS 3</v>
      </c>
      <c r="L284" s="33">
        <f t="shared" si="9"/>
        <v>2111.6</v>
      </c>
      <c r="M284" s="33">
        <v>315.80099999999993</v>
      </c>
      <c r="N284" s="1"/>
      <c r="O284" s="1"/>
    </row>
    <row r="285" spans="1:15" thickBot="1" x14ac:dyDescent="0.25">
      <c r="A285" s="340" t="s">
        <v>540</v>
      </c>
      <c r="B285" s="316" t="s">
        <v>662</v>
      </c>
      <c r="C285" s="85">
        <v>2497.3000000000002</v>
      </c>
      <c r="D285" s="355">
        <v>2572.1999999999998</v>
      </c>
      <c r="E285" s="367">
        <v>2718</v>
      </c>
      <c r="F285" s="323">
        <v>2799.6</v>
      </c>
      <c r="G285" s="323">
        <v>2883.6</v>
      </c>
      <c r="H285" s="323">
        <v>2970.1</v>
      </c>
      <c r="I285" s="324">
        <v>3048.8</v>
      </c>
      <c r="J285" s="11"/>
      <c r="K285" s="176" t="str">
        <f t="shared" si="9"/>
        <v xml:space="preserve">HPSS 4 </v>
      </c>
      <c r="L285" s="33">
        <f t="shared" si="9"/>
        <v>2499.1</v>
      </c>
      <c r="M285" s="33">
        <v>73.099999999999909</v>
      </c>
      <c r="N285" s="1"/>
      <c r="O285" s="1"/>
    </row>
    <row r="286" spans="1:15" thickBot="1" x14ac:dyDescent="0.25">
      <c r="A286" s="340" t="s">
        <v>514</v>
      </c>
      <c r="B286" s="316" t="s">
        <v>663</v>
      </c>
      <c r="C286" s="85">
        <v>2581.5</v>
      </c>
      <c r="D286" s="355">
        <v>2658.9</v>
      </c>
      <c r="E286" s="367">
        <v>2809.7</v>
      </c>
      <c r="F286" s="323">
        <v>2893.9</v>
      </c>
      <c r="G286" s="323">
        <v>2980.8</v>
      </c>
      <c r="H286" s="323">
        <v>3070.2</v>
      </c>
      <c r="I286" s="324">
        <v>3151.6</v>
      </c>
      <c r="J286" s="11"/>
      <c r="K286" s="176" t="str">
        <f t="shared" si="9"/>
        <v xml:space="preserve">HPSS 4 </v>
      </c>
      <c r="L286" s="33">
        <f t="shared" si="9"/>
        <v>2499.1</v>
      </c>
      <c r="M286" s="33">
        <v>159.80000000000018</v>
      </c>
      <c r="N286" s="1"/>
      <c r="O286" s="1"/>
    </row>
    <row r="287" spans="1:15" thickBot="1" x14ac:dyDescent="0.25">
      <c r="A287" s="340" t="s">
        <v>516</v>
      </c>
      <c r="B287" s="316" t="s">
        <v>664</v>
      </c>
      <c r="C287" s="85">
        <v>2666.4</v>
      </c>
      <c r="D287" s="355">
        <v>2746.4</v>
      </c>
      <c r="E287" s="367">
        <v>2902.1</v>
      </c>
      <c r="F287" s="323">
        <v>2989.2</v>
      </c>
      <c r="G287" s="323">
        <v>3078.9</v>
      </c>
      <c r="H287" s="323">
        <v>3171.2</v>
      </c>
      <c r="I287" s="324">
        <v>3255.3</v>
      </c>
      <c r="J287" s="11"/>
      <c r="K287" s="176" t="str">
        <f t="shared" si="9"/>
        <v xml:space="preserve">HPSS 4 </v>
      </c>
      <c r="L287" s="33">
        <f t="shared" si="9"/>
        <v>2499.1</v>
      </c>
      <c r="M287" s="33">
        <v>247.30000000000018</v>
      </c>
      <c r="N287" s="1"/>
      <c r="O287" s="1"/>
    </row>
    <row r="288" spans="1:15" thickBot="1" x14ac:dyDescent="0.25">
      <c r="A288" s="340" t="s">
        <v>544</v>
      </c>
      <c r="B288" s="316" t="s">
        <v>665</v>
      </c>
      <c r="C288" s="85">
        <v>2751.9</v>
      </c>
      <c r="D288" s="355">
        <v>2834.5</v>
      </c>
      <c r="E288" s="367">
        <v>2995.2</v>
      </c>
      <c r="F288" s="323">
        <v>3085.1</v>
      </c>
      <c r="G288" s="323">
        <v>3177.6</v>
      </c>
      <c r="H288" s="323">
        <v>3273</v>
      </c>
      <c r="I288" s="324">
        <v>3359.7</v>
      </c>
      <c r="J288" s="11"/>
      <c r="K288" s="176" t="str">
        <f t="shared" si="9"/>
        <v xml:space="preserve">HPSS 4 </v>
      </c>
      <c r="L288" s="33">
        <f t="shared" si="9"/>
        <v>2499.1</v>
      </c>
      <c r="M288" s="33">
        <v>335.40000000000009</v>
      </c>
      <c r="N288" s="1"/>
      <c r="O288" s="1"/>
    </row>
    <row r="289" spans="1:15" thickBot="1" x14ac:dyDescent="0.25">
      <c r="A289" s="340" t="s">
        <v>519</v>
      </c>
      <c r="B289" s="316" t="s">
        <v>666</v>
      </c>
      <c r="C289" s="85">
        <v>2751.9</v>
      </c>
      <c r="D289" s="355">
        <v>2834.5</v>
      </c>
      <c r="E289" s="367">
        <v>2995.2</v>
      </c>
      <c r="F289" s="323">
        <v>3085.1</v>
      </c>
      <c r="G289" s="323">
        <v>3177.6</v>
      </c>
      <c r="H289" s="323">
        <v>3273</v>
      </c>
      <c r="I289" s="324">
        <v>3359.7</v>
      </c>
      <c r="J289" s="11"/>
      <c r="K289" s="176" t="str">
        <f t="shared" si="9"/>
        <v xml:space="preserve">HPSS 4 </v>
      </c>
      <c r="L289" s="33">
        <f t="shared" si="9"/>
        <v>2499.1</v>
      </c>
      <c r="M289" s="33">
        <v>335.40000000000009</v>
      </c>
      <c r="N289" s="1"/>
      <c r="O289" s="1"/>
    </row>
    <row r="290" spans="1:15" thickBot="1" x14ac:dyDescent="0.25">
      <c r="A290" s="340" t="s">
        <v>395</v>
      </c>
      <c r="B290" s="316" t="s">
        <v>667</v>
      </c>
      <c r="C290" s="85">
        <v>3104.8</v>
      </c>
      <c r="D290" s="355">
        <v>3197.9</v>
      </c>
      <c r="E290" s="367">
        <v>3197.9</v>
      </c>
      <c r="F290" s="323">
        <v>3293.8</v>
      </c>
      <c r="G290" s="323">
        <v>3392.7</v>
      </c>
      <c r="H290" s="323">
        <v>3494.4</v>
      </c>
      <c r="I290" s="324">
        <v>3587</v>
      </c>
      <c r="J290" s="11"/>
      <c r="K290" s="176" t="str">
        <f t="shared" si="9"/>
        <v xml:space="preserve">HPSS 4 </v>
      </c>
      <c r="L290" s="33">
        <f t="shared" si="9"/>
        <v>2499.1</v>
      </c>
      <c r="M290" s="33">
        <v>698.80000000000018</v>
      </c>
      <c r="N290" s="1"/>
      <c r="O290" s="1"/>
    </row>
    <row r="291" spans="1:15" thickBot="1" x14ac:dyDescent="0.25">
      <c r="A291" s="340" t="s">
        <v>397</v>
      </c>
      <c r="B291" s="316" t="s">
        <v>668</v>
      </c>
      <c r="C291" s="85">
        <v>3371.5</v>
      </c>
      <c r="D291" s="355">
        <v>3472.6</v>
      </c>
      <c r="E291" s="367">
        <v>3472.6</v>
      </c>
      <c r="F291" s="323">
        <v>3576.8</v>
      </c>
      <c r="G291" s="323">
        <v>3684.1</v>
      </c>
      <c r="H291" s="323">
        <v>3794.6</v>
      </c>
      <c r="I291" s="324">
        <v>3895.2</v>
      </c>
      <c r="J291" s="11"/>
      <c r="K291" s="176" t="str">
        <f t="shared" si="9"/>
        <v xml:space="preserve">HPSS 4 </v>
      </c>
      <c r="L291" s="33">
        <f t="shared" si="9"/>
        <v>2499.1</v>
      </c>
      <c r="M291" s="33">
        <v>973.5</v>
      </c>
      <c r="N291" s="1"/>
      <c r="O291" s="1"/>
    </row>
    <row r="292" spans="1:15" thickBot="1" x14ac:dyDescent="0.25">
      <c r="A292" s="340" t="s">
        <v>399</v>
      </c>
      <c r="B292" s="316" t="s">
        <v>669</v>
      </c>
      <c r="C292" s="85">
        <v>3770.1</v>
      </c>
      <c r="D292" s="355">
        <v>3883.2</v>
      </c>
      <c r="E292" s="367">
        <v>3883.2</v>
      </c>
      <c r="F292" s="323">
        <v>3999.7</v>
      </c>
      <c r="G292" s="323">
        <v>4119.7</v>
      </c>
      <c r="H292" s="323">
        <v>4243.3</v>
      </c>
      <c r="I292" s="324">
        <v>4355.7</v>
      </c>
      <c r="J292" s="11"/>
      <c r="K292" s="176" t="str">
        <f t="shared" si="9"/>
        <v xml:space="preserve">HPSS 4 </v>
      </c>
      <c r="L292" s="33">
        <f t="shared" si="9"/>
        <v>2499.1</v>
      </c>
      <c r="M292" s="33">
        <v>1384.1</v>
      </c>
      <c r="N292" s="1"/>
      <c r="O292" s="1"/>
    </row>
    <row r="293" spans="1:15" s="62" customFormat="1" ht="57" x14ac:dyDescent="0.25">
      <c r="A293" s="322" t="s">
        <v>19</v>
      </c>
      <c r="B293" s="316" t="s">
        <v>20</v>
      </c>
      <c r="C293" s="316" t="s">
        <v>22</v>
      </c>
      <c r="D293" s="352" t="s">
        <v>26</v>
      </c>
      <c r="E293" s="368" t="s">
        <v>334</v>
      </c>
      <c r="F293" s="359" t="s">
        <v>335</v>
      </c>
      <c r="G293" s="317" t="s">
        <v>336</v>
      </c>
      <c r="H293" s="317" t="s">
        <v>337</v>
      </c>
      <c r="I293" s="317" t="s">
        <v>338</v>
      </c>
      <c r="J293" s="317"/>
      <c r="K293" s="317" t="s">
        <v>225</v>
      </c>
      <c r="L293" s="327" t="s">
        <v>339</v>
      </c>
      <c r="M293" s="327" t="s">
        <v>34</v>
      </c>
      <c r="N293" s="63"/>
      <c r="O293" s="63"/>
    </row>
    <row r="294" spans="1:15" thickBot="1" x14ac:dyDescent="0.25">
      <c r="A294" s="184" t="s">
        <v>670</v>
      </c>
      <c r="B294" s="45"/>
      <c r="C294" s="137"/>
      <c r="D294" s="164"/>
      <c r="E294" s="369"/>
      <c r="F294" s="361"/>
      <c r="G294" s="137"/>
      <c r="H294" s="137"/>
      <c r="I294" s="294"/>
      <c r="J294" s="12"/>
      <c r="K294" s="184"/>
      <c r="L294" s="185"/>
      <c r="M294" s="185"/>
      <c r="N294" s="1"/>
      <c r="O294" s="1"/>
    </row>
    <row r="295" spans="1:15" thickBot="1" x14ac:dyDescent="0.25">
      <c r="A295" s="181" t="s">
        <v>402</v>
      </c>
      <c r="B295" s="316" t="s">
        <v>671</v>
      </c>
      <c r="C295" s="85">
        <v>1139.5999999999999</v>
      </c>
      <c r="D295" s="355">
        <v>1173.8</v>
      </c>
      <c r="E295" s="367">
        <v>1240.4000000000001</v>
      </c>
      <c r="F295" s="323">
        <v>1277.5999999999999</v>
      </c>
      <c r="G295" s="323">
        <v>1315.9</v>
      </c>
      <c r="H295" s="323">
        <v>1355.4</v>
      </c>
      <c r="I295" s="324">
        <v>1391.3</v>
      </c>
      <c r="J295" s="11"/>
      <c r="K295" s="176" t="str">
        <f t="shared" ref="K295:L316" si="10">K79</f>
        <v>Support Services Level 2</v>
      </c>
      <c r="L295" s="33">
        <f t="shared" si="10"/>
        <v>1065.2</v>
      </c>
      <c r="M295" s="33">
        <v>108.59999999999991</v>
      </c>
      <c r="N295" s="1"/>
      <c r="O295" s="1"/>
    </row>
    <row r="296" spans="1:15" thickBot="1" x14ac:dyDescent="0.25">
      <c r="A296" s="341" t="s">
        <v>351</v>
      </c>
      <c r="B296" s="316" t="s">
        <v>672</v>
      </c>
      <c r="C296" s="85">
        <v>1398.2</v>
      </c>
      <c r="D296" s="355">
        <v>1440.1</v>
      </c>
      <c r="E296" s="367">
        <v>1521.8</v>
      </c>
      <c r="F296" s="323">
        <v>1567.4</v>
      </c>
      <c r="G296" s="323">
        <v>1614.4</v>
      </c>
      <c r="H296" s="323">
        <v>1662.9</v>
      </c>
      <c r="I296" s="324">
        <v>1706.9</v>
      </c>
      <c r="J296" s="11"/>
      <c r="K296" s="176" t="str">
        <f t="shared" si="10"/>
        <v xml:space="preserve">HPSS 1.1 AQF 7 </v>
      </c>
      <c r="L296" s="33">
        <f t="shared" si="10"/>
        <v>1308.9000000000001</v>
      </c>
      <c r="M296" s="33">
        <v>131.19999999999982</v>
      </c>
      <c r="N296" s="1"/>
      <c r="O296" s="1"/>
    </row>
    <row r="297" spans="1:15" thickBot="1" x14ac:dyDescent="0.25">
      <c r="A297" s="339" t="s">
        <v>354</v>
      </c>
      <c r="B297" s="316" t="s">
        <v>673</v>
      </c>
      <c r="C297" s="85">
        <v>1469.2</v>
      </c>
      <c r="D297" s="355">
        <v>1513.3</v>
      </c>
      <c r="E297" s="367">
        <v>1599.1</v>
      </c>
      <c r="F297" s="323">
        <v>1647.1</v>
      </c>
      <c r="G297" s="323">
        <v>1696.5</v>
      </c>
      <c r="H297" s="323">
        <v>1747.4</v>
      </c>
      <c r="I297" s="324">
        <v>1793.7</v>
      </c>
      <c r="J297" s="11"/>
      <c r="K297" s="176" t="str">
        <f t="shared" si="10"/>
        <v>HPSS 1.2</v>
      </c>
      <c r="L297" s="33">
        <f t="shared" si="10"/>
        <v>1409</v>
      </c>
      <c r="M297" s="33">
        <v>104.29999999999995</v>
      </c>
      <c r="N297" s="1"/>
      <c r="O297" s="1"/>
    </row>
    <row r="298" spans="1:15" thickBot="1" x14ac:dyDescent="0.25">
      <c r="A298" s="339" t="s">
        <v>357</v>
      </c>
      <c r="B298" s="316" t="s">
        <v>674</v>
      </c>
      <c r="C298" s="85">
        <v>1559.1</v>
      </c>
      <c r="D298" s="355">
        <v>1605.9</v>
      </c>
      <c r="E298" s="367">
        <v>1697</v>
      </c>
      <c r="F298" s="323">
        <v>1747.9</v>
      </c>
      <c r="G298" s="323">
        <v>1800.3</v>
      </c>
      <c r="H298" s="323">
        <v>1854.3</v>
      </c>
      <c r="I298" s="324">
        <v>1903.4</v>
      </c>
      <c r="J298" s="11"/>
      <c r="K298" s="176" t="str">
        <f t="shared" si="10"/>
        <v xml:space="preserve">HPSS 1.2 </v>
      </c>
      <c r="L298" s="33">
        <f t="shared" si="10"/>
        <v>1409</v>
      </c>
      <c r="M298" s="33">
        <v>196.90000000000009</v>
      </c>
      <c r="N298" s="1"/>
      <c r="O298" s="1"/>
    </row>
    <row r="299" spans="1:15" thickBot="1" x14ac:dyDescent="0.25">
      <c r="A299" s="339" t="s">
        <v>360</v>
      </c>
      <c r="B299" s="316" t="s">
        <v>675</v>
      </c>
      <c r="C299" s="85">
        <v>1627</v>
      </c>
      <c r="D299" s="355">
        <v>1675.8</v>
      </c>
      <c r="E299" s="367">
        <v>1770.8</v>
      </c>
      <c r="F299" s="323">
        <v>1823.9</v>
      </c>
      <c r="G299" s="323">
        <v>1878.7</v>
      </c>
      <c r="H299" s="323">
        <v>1935</v>
      </c>
      <c r="I299" s="324">
        <v>1986.3</v>
      </c>
      <c r="J299" s="11"/>
      <c r="K299" s="176" t="str">
        <f t="shared" si="10"/>
        <v xml:space="preserve">HPSS 1.3 </v>
      </c>
      <c r="L299" s="33">
        <f t="shared" si="10"/>
        <v>1565.3</v>
      </c>
      <c r="M299" s="33">
        <v>110.5</v>
      </c>
      <c r="N299" s="1"/>
      <c r="O299" s="1"/>
    </row>
    <row r="300" spans="1:15" thickBot="1" x14ac:dyDescent="0.25">
      <c r="A300" s="339" t="s">
        <v>363</v>
      </c>
      <c r="B300" s="316" t="s">
        <v>676</v>
      </c>
      <c r="C300" s="85">
        <v>1700.9</v>
      </c>
      <c r="D300" s="355">
        <v>1751.9</v>
      </c>
      <c r="E300" s="367">
        <v>1851.2</v>
      </c>
      <c r="F300" s="323">
        <v>1906.8</v>
      </c>
      <c r="G300" s="323">
        <v>1964</v>
      </c>
      <c r="H300" s="323">
        <v>2022.9</v>
      </c>
      <c r="I300" s="324">
        <v>2076.5</v>
      </c>
      <c r="J300" s="11"/>
      <c r="K300" s="176" t="str">
        <f t="shared" si="10"/>
        <v>HPSS 1.3</v>
      </c>
      <c r="L300" s="33">
        <f t="shared" si="10"/>
        <v>1565.3</v>
      </c>
      <c r="M300" s="33">
        <v>186.60000000000014</v>
      </c>
      <c r="N300" s="1"/>
      <c r="O300" s="1"/>
    </row>
    <row r="301" spans="1:15" thickBot="1" x14ac:dyDescent="0.25">
      <c r="A301" s="339" t="s">
        <v>366</v>
      </c>
      <c r="B301" s="316" t="s">
        <v>677</v>
      </c>
      <c r="C301" s="85">
        <v>1787.4</v>
      </c>
      <c r="D301" s="355">
        <v>1841</v>
      </c>
      <c r="E301" s="367">
        <v>1945.4</v>
      </c>
      <c r="F301" s="323">
        <v>2003.7</v>
      </c>
      <c r="G301" s="323">
        <v>2063.9</v>
      </c>
      <c r="H301" s="323">
        <v>2125.8000000000002</v>
      </c>
      <c r="I301" s="324">
        <v>2182.1</v>
      </c>
      <c r="J301" s="11"/>
      <c r="K301" s="176" t="str">
        <f t="shared" si="10"/>
        <v xml:space="preserve">HPSS 2.1 </v>
      </c>
      <c r="L301" s="319">
        <f t="shared" si="10"/>
        <v>1945.4</v>
      </c>
      <c r="M301" s="319">
        <v>0</v>
      </c>
      <c r="N301" s="1"/>
      <c r="O301" s="1"/>
    </row>
    <row r="302" spans="1:15" thickBot="1" x14ac:dyDescent="0.25">
      <c r="A302" s="339" t="s">
        <v>369</v>
      </c>
      <c r="B302" s="316" t="s">
        <v>678</v>
      </c>
      <c r="C302" s="85">
        <v>1869.4</v>
      </c>
      <c r="D302" s="355">
        <v>1925.5</v>
      </c>
      <c r="E302" s="367">
        <v>2034.7</v>
      </c>
      <c r="F302" s="323">
        <v>2095.6999999999998</v>
      </c>
      <c r="G302" s="323">
        <v>2158.6</v>
      </c>
      <c r="H302" s="323">
        <v>2223.3000000000002</v>
      </c>
      <c r="I302" s="324">
        <v>2282.3000000000002</v>
      </c>
      <c r="J302" s="11"/>
      <c r="K302" s="176" t="str">
        <f t="shared" si="10"/>
        <v xml:space="preserve">HPSS 2.1 </v>
      </c>
      <c r="L302" s="319">
        <f t="shared" si="10"/>
        <v>1945.4</v>
      </c>
      <c r="M302" s="319">
        <v>89.3</v>
      </c>
      <c r="N302" s="1"/>
      <c r="O302" s="1"/>
    </row>
    <row r="303" spans="1:15" thickBot="1" x14ac:dyDescent="0.25">
      <c r="A303" s="339" t="s">
        <v>371</v>
      </c>
      <c r="B303" s="316" t="s">
        <v>679</v>
      </c>
      <c r="C303" s="85">
        <v>1984.2</v>
      </c>
      <c r="D303" s="355">
        <v>2043.7</v>
      </c>
      <c r="E303" s="367">
        <v>2159.6</v>
      </c>
      <c r="F303" s="323">
        <v>2224.4</v>
      </c>
      <c r="G303" s="323">
        <v>2291.1</v>
      </c>
      <c r="H303" s="323">
        <v>2359.8000000000002</v>
      </c>
      <c r="I303" s="324">
        <v>2422.4</v>
      </c>
      <c r="J303" s="11"/>
      <c r="K303" s="176" t="str">
        <f t="shared" si="10"/>
        <v xml:space="preserve">HPSS 2.1 </v>
      </c>
      <c r="L303" s="33">
        <f t="shared" si="10"/>
        <v>1945.4</v>
      </c>
      <c r="M303" s="33">
        <v>98.299999999999955</v>
      </c>
      <c r="N303" s="1"/>
      <c r="O303" s="1"/>
    </row>
    <row r="304" spans="1:15" thickBot="1" x14ac:dyDescent="0.25">
      <c r="A304" s="340" t="s">
        <v>373</v>
      </c>
      <c r="B304" s="316" t="s">
        <v>680</v>
      </c>
      <c r="C304" s="85">
        <v>2054.5</v>
      </c>
      <c r="D304" s="355">
        <v>2116.1</v>
      </c>
      <c r="E304" s="367">
        <v>2236.1</v>
      </c>
      <c r="F304" s="323">
        <v>2303.1999999999998</v>
      </c>
      <c r="G304" s="323">
        <v>2372.3000000000002</v>
      </c>
      <c r="H304" s="323">
        <v>2443.4</v>
      </c>
      <c r="I304" s="324">
        <v>2508.1999999999998</v>
      </c>
      <c r="J304" s="11"/>
      <c r="K304" s="176" t="str">
        <f t="shared" si="10"/>
        <v xml:space="preserve">HPSS 2.1 </v>
      </c>
      <c r="L304" s="33">
        <f t="shared" si="10"/>
        <v>1945.4</v>
      </c>
      <c r="M304" s="33">
        <v>170.69999999999982</v>
      </c>
      <c r="N304" s="1"/>
      <c r="O304" s="1"/>
    </row>
    <row r="305" spans="1:15" thickBot="1" x14ac:dyDescent="0.25">
      <c r="A305" s="340" t="s">
        <v>375</v>
      </c>
      <c r="B305" s="316" t="s">
        <v>681</v>
      </c>
      <c r="C305" s="85">
        <v>2062.6999999999998</v>
      </c>
      <c r="D305" s="355">
        <v>2124.6</v>
      </c>
      <c r="E305" s="367">
        <v>2245.1</v>
      </c>
      <c r="F305" s="323">
        <v>2312.4</v>
      </c>
      <c r="G305" s="323">
        <v>2381.8000000000002</v>
      </c>
      <c r="H305" s="323">
        <v>2453.1999999999998</v>
      </c>
      <c r="I305" s="324">
        <v>2518.3000000000002</v>
      </c>
      <c r="J305" s="11"/>
      <c r="K305" s="176" t="str">
        <f t="shared" si="10"/>
        <v>HPSS 3</v>
      </c>
      <c r="L305" s="33">
        <f t="shared" si="10"/>
        <v>1983.2</v>
      </c>
      <c r="M305" s="33">
        <v>141.39999999999986</v>
      </c>
      <c r="N305" s="1"/>
      <c r="O305" s="1"/>
    </row>
    <row r="306" spans="1:15" thickBot="1" x14ac:dyDescent="0.25">
      <c r="A306" s="340" t="s">
        <v>378</v>
      </c>
      <c r="B306" s="316" t="s">
        <v>682</v>
      </c>
      <c r="C306" s="85">
        <v>2135.1999999999998</v>
      </c>
      <c r="D306" s="355">
        <v>2199.3000000000002</v>
      </c>
      <c r="E306" s="367">
        <v>2324</v>
      </c>
      <c r="F306" s="323">
        <v>2393.6999999999998</v>
      </c>
      <c r="G306" s="323">
        <v>2465.5</v>
      </c>
      <c r="H306" s="323">
        <v>2539.5</v>
      </c>
      <c r="I306" s="324">
        <v>2606.8000000000002</v>
      </c>
      <c r="J306" s="11"/>
      <c r="K306" s="176" t="str">
        <f t="shared" si="10"/>
        <v>HPSS 3</v>
      </c>
      <c r="L306" s="33">
        <f t="shared" si="10"/>
        <v>1983.2</v>
      </c>
      <c r="M306" s="33">
        <v>216.10000000000014</v>
      </c>
      <c r="N306" s="1"/>
      <c r="O306" s="1"/>
    </row>
    <row r="307" spans="1:15" thickBot="1" x14ac:dyDescent="0.25">
      <c r="A307" s="340" t="s">
        <v>380</v>
      </c>
      <c r="B307" s="316" t="s">
        <v>683</v>
      </c>
      <c r="C307" s="85">
        <v>2192.3000000000002</v>
      </c>
      <c r="D307" s="355">
        <v>2258.1</v>
      </c>
      <c r="E307" s="367">
        <v>2386.1</v>
      </c>
      <c r="F307" s="323">
        <v>2457.6999999999998</v>
      </c>
      <c r="G307" s="323">
        <v>2531.4</v>
      </c>
      <c r="H307" s="323">
        <v>2607.4</v>
      </c>
      <c r="I307" s="324">
        <v>2676.5</v>
      </c>
      <c r="J307" s="11"/>
      <c r="K307" s="176" t="str">
        <f t="shared" si="10"/>
        <v>HPSS 3</v>
      </c>
      <c r="L307" s="33">
        <f t="shared" si="10"/>
        <v>1983.2</v>
      </c>
      <c r="M307" s="33">
        <v>274.89999999999986</v>
      </c>
      <c r="N307" s="1"/>
      <c r="O307" s="1"/>
    </row>
    <row r="308" spans="1:15" thickBot="1" x14ac:dyDescent="0.25">
      <c r="A308" s="340" t="s">
        <v>382</v>
      </c>
      <c r="B308" s="316" t="s">
        <v>684</v>
      </c>
      <c r="C308" s="85">
        <v>2356.6999999999998</v>
      </c>
      <c r="D308" s="355">
        <v>2427.4009999999998</v>
      </c>
      <c r="E308" s="367">
        <v>2565</v>
      </c>
      <c r="F308" s="323">
        <v>2642</v>
      </c>
      <c r="G308" s="323">
        <v>2721.2</v>
      </c>
      <c r="H308" s="323">
        <v>2802.9</v>
      </c>
      <c r="I308" s="324">
        <v>2877.2</v>
      </c>
      <c r="J308" s="11"/>
      <c r="K308" s="176" t="str">
        <f t="shared" si="10"/>
        <v>HPSS 3</v>
      </c>
      <c r="L308" s="33">
        <f t="shared" si="10"/>
        <v>1983.2</v>
      </c>
      <c r="M308" s="33">
        <v>444.20099999999979</v>
      </c>
      <c r="N308" s="1"/>
      <c r="O308" s="1"/>
    </row>
    <row r="309" spans="1:15" thickBot="1" x14ac:dyDescent="0.25">
      <c r="A309" s="340" t="s">
        <v>540</v>
      </c>
      <c r="B309" s="316" t="s">
        <v>685</v>
      </c>
      <c r="C309" s="85">
        <v>2497.3000000000002</v>
      </c>
      <c r="D309" s="355">
        <v>2572.1999999999998</v>
      </c>
      <c r="E309" s="367">
        <v>2718</v>
      </c>
      <c r="F309" s="323">
        <v>2799.6</v>
      </c>
      <c r="G309" s="323">
        <v>2883.6</v>
      </c>
      <c r="H309" s="323">
        <v>2970.1</v>
      </c>
      <c r="I309" s="324">
        <v>3048.8</v>
      </c>
      <c r="J309" s="11"/>
      <c r="K309" s="176" t="str">
        <f t="shared" si="10"/>
        <v xml:space="preserve">HPSS 4 </v>
      </c>
      <c r="L309" s="33">
        <f t="shared" si="10"/>
        <v>2499.1</v>
      </c>
      <c r="M309" s="33">
        <v>73.099999999999909</v>
      </c>
      <c r="N309" s="1"/>
      <c r="O309" s="1"/>
    </row>
    <row r="310" spans="1:15" thickBot="1" x14ac:dyDescent="0.25">
      <c r="A310" s="340" t="s">
        <v>514</v>
      </c>
      <c r="B310" s="316" t="s">
        <v>686</v>
      </c>
      <c r="C310" s="85">
        <v>2581.5</v>
      </c>
      <c r="D310" s="355">
        <v>2658.9</v>
      </c>
      <c r="E310" s="367">
        <v>2809.7</v>
      </c>
      <c r="F310" s="323">
        <v>2893.9</v>
      </c>
      <c r="G310" s="323">
        <v>2980.8</v>
      </c>
      <c r="H310" s="323">
        <v>3070.2</v>
      </c>
      <c r="I310" s="324">
        <v>3151.6</v>
      </c>
      <c r="J310" s="11"/>
      <c r="K310" s="176" t="str">
        <f t="shared" si="10"/>
        <v xml:space="preserve">HPSS 4 </v>
      </c>
      <c r="L310" s="33">
        <f t="shared" si="10"/>
        <v>2499.1</v>
      </c>
      <c r="M310" s="33">
        <v>159.80000000000018</v>
      </c>
      <c r="N310" s="1"/>
      <c r="O310" s="1"/>
    </row>
    <row r="311" spans="1:15" thickBot="1" x14ac:dyDescent="0.25">
      <c r="A311" s="340" t="s">
        <v>516</v>
      </c>
      <c r="B311" s="316" t="s">
        <v>687</v>
      </c>
      <c r="C311" s="85">
        <v>2666.4</v>
      </c>
      <c r="D311" s="355">
        <v>2746.4</v>
      </c>
      <c r="E311" s="367">
        <v>2902.1</v>
      </c>
      <c r="F311" s="323">
        <v>2989.2</v>
      </c>
      <c r="G311" s="323">
        <v>3078.9</v>
      </c>
      <c r="H311" s="323">
        <v>3171.2</v>
      </c>
      <c r="I311" s="324">
        <v>3255.3</v>
      </c>
      <c r="J311" s="11"/>
      <c r="K311" s="176" t="str">
        <f t="shared" si="10"/>
        <v xml:space="preserve">HPSS 4 </v>
      </c>
      <c r="L311" s="33">
        <f t="shared" si="10"/>
        <v>2499.1</v>
      </c>
      <c r="M311" s="33">
        <v>247.30000000000018</v>
      </c>
      <c r="N311" s="1"/>
      <c r="O311" s="1"/>
    </row>
    <row r="312" spans="1:15" thickBot="1" x14ac:dyDescent="0.25">
      <c r="A312" s="340" t="s">
        <v>544</v>
      </c>
      <c r="B312" s="316" t="s">
        <v>688</v>
      </c>
      <c r="C312" s="85">
        <v>2751.9</v>
      </c>
      <c r="D312" s="355">
        <v>2834.5</v>
      </c>
      <c r="E312" s="367">
        <v>2995.2</v>
      </c>
      <c r="F312" s="323">
        <v>3085.1</v>
      </c>
      <c r="G312" s="323">
        <v>3177.6</v>
      </c>
      <c r="H312" s="323">
        <v>3273</v>
      </c>
      <c r="I312" s="324">
        <v>3359.7</v>
      </c>
      <c r="J312" s="11"/>
      <c r="K312" s="176" t="str">
        <f t="shared" si="10"/>
        <v xml:space="preserve">HPSS 4 </v>
      </c>
      <c r="L312" s="33">
        <f t="shared" si="10"/>
        <v>2499.1</v>
      </c>
      <c r="M312" s="33">
        <v>335.40000000000009</v>
      </c>
      <c r="N312" s="1"/>
      <c r="O312" s="1"/>
    </row>
    <row r="313" spans="1:15" thickBot="1" x14ac:dyDescent="0.25">
      <c r="A313" s="340" t="s">
        <v>519</v>
      </c>
      <c r="B313" s="316" t="s">
        <v>689</v>
      </c>
      <c r="C313" s="85">
        <v>2751.9</v>
      </c>
      <c r="D313" s="355">
        <v>2834.5</v>
      </c>
      <c r="E313" s="367">
        <v>2995.2</v>
      </c>
      <c r="F313" s="323">
        <v>3085.1</v>
      </c>
      <c r="G313" s="323">
        <v>3177.6</v>
      </c>
      <c r="H313" s="323">
        <v>3273</v>
      </c>
      <c r="I313" s="324">
        <v>3359.7</v>
      </c>
      <c r="J313" s="11"/>
      <c r="K313" s="176" t="str">
        <f t="shared" si="10"/>
        <v xml:space="preserve">HPSS 4 </v>
      </c>
      <c r="L313" s="33">
        <f t="shared" si="10"/>
        <v>2499.1</v>
      </c>
      <c r="M313" s="33">
        <v>335.40000000000009</v>
      </c>
      <c r="N313" s="1"/>
      <c r="O313" s="1"/>
    </row>
    <row r="314" spans="1:15" thickBot="1" x14ac:dyDescent="0.25">
      <c r="A314" s="340" t="s">
        <v>395</v>
      </c>
      <c r="B314" s="316" t="s">
        <v>690</v>
      </c>
      <c r="C314" s="85">
        <v>3104.8</v>
      </c>
      <c r="D314" s="355">
        <v>3197.9</v>
      </c>
      <c r="E314" s="367">
        <v>3197.9</v>
      </c>
      <c r="F314" s="323">
        <v>3293.8</v>
      </c>
      <c r="G314" s="323">
        <v>3392.7</v>
      </c>
      <c r="H314" s="323">
        <v>3494.4</v>
      </c>
      <c r="I314" s="324">
        <v>3587</v>
      </c>
      <c r="J314" s="11"/>
      <c r="K314" s="176" t="str">
        <f t="shared" si="10"/>
        <v xml:space="preserve">HPSS 4 </v>
      </c>
      <c r="L314" s="33">
        <f t="shared" si="10"/>
        <v>2499.1</v>
      </c>
      <c r="M314" s="33">
        <v>698.80000000000018</v>
      </c>
      <c r="N314" s="1"/>
      <c r="O314" s="1"/>
    </row>
    <row r="315" spans="1:15" thickBot="1" x14ac:dyDescent="0.25">
      <c r="A315" s="340" t="s">
        <v>397</v>
      </c>
      <c r="B315" s="316" t="s">
        <v>691</v>
      </c>
      <c r="C315" s="85">
        <v>3371.5</v>
      </c>
      <c r="D315" s="355">
        <v>3472.6</v>
      </c>
      <c r="E315" s="367">
        <v>3472.6</v>
      </c>
      <c r="F315" s="323">
        <v>3576.8</v>
      </c>
      <c r="G315" s="323">
        <v>3684.1</v>
      </c>
      <c r="H315" s="323">
        <v>3794.6</v>
      </c>
      <c r="I315" s="324">
        <v>3895.2</v>
      </c>
      <c r="J315" s="11"/>
      <c r="K315" s="176" t="str">
        <f t="shared" si="10"/>
        <v xml:space="preserve">HPSS 4 </v>
      </c>
      <c r="L315" s="33">
        <f t="shared" si="10"/>
        <v>2499.1</v>
      </c>
      <c r="M315" s="33">
        <v>973.5</v>
      </c>
      <c r="N315" s="1"/>
      <c r="O315" s="1"/>
    </row>
    <row r="316" spans="1:15" thickBot="1" x14ac:dyDescent="0.25">
      <c r="A316" s="340" t="s">
        <v>399</v>
      </c>
      <c r="B316" s="316" t="s">
        <v>692</v>
      </c>
      <c r="C316" s="85">
        <v>3770.1</v>
      </c>
      <c r="D316" s="355">
        <v>3883.2</v>
      </c>
      <c r="E316" s="367">
        <v>3883.2</v>
      </c>
      <c r="F316" s="323">
        <v>3999.7</v>
      </c>
      <c r="G316" s="323">
        <v>4119.7</v>
      </c>
      <c r="H316" s="323">
        <v>4243.3</v>
      </c>
      <c r="I316" s="324">
        <v>4355.7</v>
      </c>
      <c r="J316" s="11"/>
      <c r="K316" s="176" t="str">
        <f t="shared" si="10"/>
        <v xml:space="preserve">HPSS 4 </v>
      </c>
      <c r="L316" s="33">
        <f t="shared" si="10"/>
        <v>2499.1</v>
      </c>
      <c r="M316" s="33">
        <v>1384.1</v>
      </c>
      <c r="N316" s="1"/>
      <c r="O316" s="1"/>
    </row>
    <row r="317" spans="1:15" s="62" customFormat="1" ht="57" x14ac:dyDescent="0.25">
      <c r="A317" s="322" t="s">
        <v>19</v>
      </c>
      <c r="B317" s="316" t="s">
        <v>20</v>
      </c>
      <c r="C317" s="316" t="s">
        <v>22</v>
      </c>
      <c r="D317" s="352" t="s">
        <v>26</v>
      </c>
      <c r="E317" s="368" t="s">
        <v>334</v>
      </c>
      <c r="F317" s="359" t="s">
        <v>335</v>
      </c>
      <c r="G317" s="317" t="s">
        <v>336</v>
      </c>
      <c r="H317" s="317" t="s">
        <v>337</v>
      </c>
      <c r="I317" s="317" t="s">
        <v>338</v>
      </c>
      <c r="J317" s="317"/>
      <c r="K317" s="317" t="s">
        <v>225</v>
      </c>
      <c r="L317" s="327" t="s">
        <v>339</v>
      </c>
      <c r="M317" s="327" t="s">
        <v>34</v>
      </c>
      <c r="N317" s="63"/>
      <c r="O317" s="63"/>
    </row>
    <row r="318" spans="1:15" ht="28.7" thickBot="1" x14ac:dyDescent="0.25">
      <c r="A318" s="235" t="s">
        <v>693</v>
      </c>
      <c r="B318" s="141"/>
      <c r="C318" s="236"/>
      <c r="D318" s="358"/>
      <c r="E318" s="372"/>
      <c r="F318" s="363"/>
      <c r="G318" s="237"/>
      <c r="H318" s="237"/>
      <c r="I318" s="296"/>
      <c r="J318" s="12"/>
      <c r="K318" s="238"/>
      <c r="L318" s="185"/>
      <c r="M318" s="185"/>
      <c r="N318" s="1"/>
      <c r="O318" s="1"/>
    </row>
    <row r="319" spans="1:15" thickBot="1" x14ac:dyDescent="0.25">
      <c r="A319" s="326" t="s">
        <v>694</v>
      </c>
      <c r="B319" s="316" t="s">
        <v>695</v>
      </c>
      <c r="C319" s="85">
        <v>1787.4</v>
      </c>
      <c r="D319" s="355">
        <v>1841</v>
      </c>
      <c r="E319" s="367">
        <v>1945.4</v>
      </c>
      <c r="F319" s="323">
        <v>2003.8</v>
      </c>
      <c r="G319" s="323">
        <v>2063.9</v>
      </c>
      <c r="H319" s="323">
        <v>2125.8000000000002</v>
      </c>
      <c r="I319" s="324">
        <v>2182.1</v>
      </c>
      <c r="J319" s="11"/>
      <c r="K319" s="14" t="s">
        <v>696</v>
      </c>
      <c r="L319" s="330">
        <v>1755</v>
      </c>
      <c r="M319" s="319">
        <v>190</v>
      </c>
      <c r="N319" s="1"/>
      <c r="O319" s="1"/>
    </row>
    <row r="320" spans="1:15" thickBot="1" x14ac:dyDescent="0.25">
      <c r="A320" s="326" t="s">
        <v>697</v>
      </c>
      <c r="B320" s="316" t="s">
        <v>698</v>
      </c>
      <c r="C320" s="85">
        <v>1787.4</v>
      </c>
      <c r="D320" s="355">
        <v>1841</v>
      </c>
      <c r="E320" s="367">
        <v>1945.4</v>
      </c>
      <c r="F320" s="323">
        <v>2003.8</v>
      </c>
      <c r="G320" s="323">
        <v>2063.9</v>
      </c>
      <c r="H320" s="323">
        <v>2125.8000000000002</v>
      </c>
      <c r="I320" s="324">
        <v>2182.1</v>
      </c>
      <c r="J320" s="11"/>
      <c r="K320" s="14" t="s">
        <v>696</v>
      </c>
      <c r="L320" s="330">
        <v>1755</v>
      </c>
      <c r="M320" s="319">
        <v>190</v>
      </c>
      <c r="N320" s="1"/>
      <c r="O320" s="1"/>
    </row>
    <row r="321" spans="1:15" thickBot="1" x14ac:dyDescent="0.25">
      <c r="A321" s="326" t="s">
        <v>699</v>
      </c>
      <c r="B321" s="316" t="s">
        <v>700</v>
      </c>
      <c r="C321" s="85">
        <v>1787.4</v>
      </c>
      <c r="D321" s="355">
        <v>1841</v>
      </c>
      <c r="E321" s="367">
        <v>1945.4</v>
      </c>
      <c r="F321" s="323">
        <v>2003.8</v>
      </c>
      <c r="G321" s="323">
        <v>2063.9</v>
      </c>
      <c r="H321" s="323">
        <v>2125.8000000000002</v>
      </c>
      <c r="I321" s="324">
        <v>2182.1</v>
      </c>
      <c r="J321" s="11"/>
      <c r="K321" s="14" t="s">
        <v>696</v>
      </c>
      <c r="L321" s="330">
        <v>1755</v>
      </c>
      <c r="M321" s="319">
        <v>190</v>
      </c>
      <c r="N321" s="1"/>
      <c r="O321" s="1"/>
    </row>
    <row r="322" spans="1:15" thickBot="1" x14ac:dyDescent="0.25">
      <c r="A322" s="344" t="s">
        <v>701</v>
      </c>
      <c r="B322" s="316" t="s">
        <v>702</v>
      </c>
      <c r="C322" s="85">
        <v>1787.4</v>
      </c>
      <c r="D322" s="355">
        <v>1841</v>
      </c>
      <c r="E322" s="367">
        <v>1945.4</v>
      </c>
      <c r="F322" s="323">
        <v>2003.8</v>
      </c>
      <c r="G322" s="323">
        <v>2063.9</v>
      </c>
      <c r="H322" s="323">
        <v>2125.8000000000002</v>
      </c>
      <c r="I322" s="324">
        <v>2182.1</v>
      </c>
      <c r="J322" s="11"/>
      <c r="K322" s="14" t="s">
        <v>696</v>
      </c>
      <c r="L322" s="330">
        <v>1755</v>
      </c>
      <c r="M322" s="319">
        <v>190</v>
      </c>
      <c r="N322" s="1"/>
      <c r="O322" s="1"/>
    </row>
    <row r="323" spans="1:15" thickBot="1" x14ac:dyDescent="0.25">
      <c r="A323" s="344" t="s">
        <v>703</v>
      </c>
      <c r="B323" s="316" t="s">
        <v>704</v>
      </c>
      <c r="C323" s="85">
        <v>1787.4</v>
      </c>
      <c r="D323" s="355">
        <v>1841</v>
      </c>
      <c r="E323" s="367">
        <v>1945.4</v>
      </c>
      <c r="F323" s="323">
        <v>2003.8</v>
      </c>
      <c r="G323" s="323">
        <v>2063.9</v>
      </c>
      <c r="H323" s="323">
        <v>2125.8000000000002</v>
      </c>
      <c r="I323" s="324">
        <v>2182.1</v>
      </c>
      <c r="J323" s="11"/>
      <c r="K323" s="14" t="s">
        <v>696</v>
      </c>
      <c r="L323" s="330">
        <v>1755</v>
      </c>
      <c r="M323" s="319">
        <v>190</v>
      </c>
      <c r="N323" s="1"/>
      <c r="O323" s="1"/>
    </row>
    <row r="324" spans="1:15" thickBot="1" x14ac:dyDescent="0.25">
      <c r="A324" s="344" t="s">
        <v>705</v>
      </c>
      <c r="B324" s="316" t="s">
        <v>706</v>
      </c>
      <c r="C324" s="85">
        <v>1787.4</v>
      </c>
      <c r="D324" s="355">
        <v>1841</v>
      </c>
      <c r="E324" s="367">
        <v>1945.4</v>
      </c>
      <c r="F324" s="323">
        <v>2003.8</v>
      </c>
      <c r="G324" s="323">
        <v>2063.9</v>
      </c>
      <c r="H324" s="323">
        <v>2125.8000000000002</v>
      </c>
      <c r="I324" s="324">
        <v>2182.1</v>
      </c>
      <c r="J324" s="11"/>
      <c r="K324" s="14" t="s">
        <v>696</v>
      </c>
      <c r="L324" s="330">
        <v>1755</v>
      </c>
      <c r="M324" s="319">
        <v>190</v>
      </c>
      <c r="N324" s="1"/>
      <c r="O324" s="1"/>
    </row>
    <row r="325" spans="1:15" thickBot="1" x14ac:dyDescent="0.25">
      <c r="A325" s="344" t="s">
        <v>707</v>
      </c>
      <c r="B325" s="316" t="s">
        <v>708</v>
      </c>
      <c r="C325" s="85">
        <v>1787.4</v>
      </c>
      <c r="D325" s="355">
        <v>1841</v>
      </c>
      <c r="E325" s="367">
        <v>1945.4</v>
      </c>
      <c r="F325" s="323">
        <v>2003.8</v>
      </c>
      <c r="G325" s="323">
        <v>2063.9</v>
      </c>
      <c r="H325" s="323">
        <v>2125.8000000000002</v>
      </c>
      <c r="I325" s="324">
        <v>2182.1</v>
      </c>
      <c r="J325" s="11"/>
      <c r="K325" s="14" t="s">
        <v>696</v>
      </c>
      <c r="L325" s="330">
        <v>1755</v>
      </c>
      <c r="M325" s="319">
        <v>190</v>
      </c>
      <c r="N325" s="1"/>
      <c r="O325" s="1"/>
    </row>
    <row r="326" spans="1:15" thickBot="1" x14ac:dyDescent="0.25">
      <c r="A326" s="344" t="s">
        <v>709</v>
      </c>
      <c r="B326" s="316" t="s">
        <v>710</v>
      </c>
      <c r="C326" s="85">
        <v>1787.4</v>
      </c>
      <c r="D326" s="355">
        <v>1841</v>
      </c>
      <c r="E326" s="367">
        <v>1945.4</v>
      </c>
      <c r="F326" s="323">
        <v>2003.8</v>
      </c>
      <c r="G326" s="323">
        <v>2063.9</v>
      </c>
      <c r="H326" s="323">
        <v>2125.8000000000002</v>
      </c>
      <c r="I326" s="324">
        <v>2182.1</v>
      </c>
      <c r="J326" s="11"/>
      <c r="K326" s="14" t="s">
        <v>696</v>
      </c>
      <c r="L326" s="330">
        <v>1755</v>
      </c>
      <c r="M326" s="319">
        <v>190</v>
      </c>
      <c r="N326" s="1"/>
      <c r="O326" s="1"/>
    </row>
    <row r="327" spans="1:15" thickBot="1" x14ac:dyDescent="0.25">
      <c r="A327" s="344" t="s">
        <v>711</v>
      </c>
      <c r="B327" s="316" t="s">
        <v>712</v>
      </c>
      <c r="C327" s="85">
        <v>1787.4</v>
      </c>
      <c r="D327" s="355">
        <v>1841</v>
      </c>
      <c r="E327" s="367">
        <v>1945.4</v>
      </c>
      <c r="F327" s="323">
        <v>2003.8</v>
      </c>
      <c r="G327" s="323">
        <v>2063.9</v>
      </c>
      <c r="H327" s="323">
        <v>2125.8000000000002</v>
      </c>
      <c r="I327" s="324">
        <v>2182.1</v>
      </c>
      <c r="J327" s="11"/>
      <c r="K327" s="14" t="s">
        <v>696</v>
      </c>
      <c r="L327" s="330">
        <v>1755</v>
      </c>
      <c r="M327" s="319">
        <v>190</v>
      </c>
      <c r="N327" s="1"/>
      <c r="O327" s="1"/>
    </row>
    <row r="328" spans="1:15" thickBot="1" x14ac:dyDescent="0.25">
      <c r="A328" s="344" t="s">
        <v>713</v>
      </c>
      <c r="B328" s="316" t="s">
        <v>714</v>
      </c>
      <c r="C328" s="85">
        <v>1787.4</v>
      </c>
      <c r="D328" s="355">
        <v>1841</v>
      </c>
      <c r="E328" s="367">
        <v>1945.4</v>
      </c>
      <c r="F328" s="323">
        <v>2003.8</v>
      </c>
      <c r="G328" s="323">
        <v>2063.9</v>
      </c>
      <c r="H328" s="323">
        <v>2125.8000000000002</v>
      </c>
      <c r="I328" s="324">
        <v>2182.1</v>
      </c>
      <c r="J328" s="11"/>
      <c r="K328" s="14" t="s">
        <v>696</v>
      </c>
      <c r="L328" s="330">
        <v>1755</v>
      </c>
      <c r="M328" s="319">
        <v>190</v>
      </c>
      <c r="N328" s="1"/>
      <c r="O328" s="1"/>
    </row>
    <row r="329" spans="1:15" thickBot="1" x14ac:dyDescent="0.25">
      <c r="A329" s="344" t="s">
        <v>715</v>
      </c>
      <c r="B329" s="316" t="s">
        <v>716</v>
      </c>
      <c r="C329" s="85">
        <v>1787.4</v>
      </c>
      <c r="D329" s="355">
        <v>1841</v>
      </c>
      <c r="E329" s="367">
        <v>1945.4</v>
      </c>
      <c r="F329" s="323">
        <v>2003.8</v>
      </c>
      <c r="G329" s="323">
        <v>2063.9</v>
      </c>
      <c r="H329" s="323">
        <v>2125.8000000000002</v>
      </c>
      <c r="I329" s="324">
        <v>2182.1</v>
      </c>
      <c r="J329" s="11"/>
      <c r="K329" s="14" t="s">
        <v>696</v>
      </c>
      <c r="L329" s="330">
        <v>1755</v>
      </c>
      <c r="M329" s="319">
        <v>190</v>
      </c>
      <c r="N329" s="1"/>
      <c r="O329" s="1"/>
    </row>
    <row r="330" spans="1:15" thickBot="1" x14ac:dyDescent="0.25">
      <c r="A330" s="344" t="s">
        <v>717</v>
      </c>
      <c r="B330" s="316" t="s">
        <v>718</v>
      </c>
      <c r="C330" s="85">
        <v>1787.4</v>
      </c>
      <c r="D330" s="355">
        <v>1841</v>
      </c>
      <c r="E330" s="367">
        <v>1945.4</v>
      </c>
      <c r="F330" s="323">
        <v>2003.8</v>
      </c>
      <c r="G330" s="323">
        <v>2063.9</v>
      </c>
      <c r="H330" s="323">
        <v>2125.8000000000002</v>
      </c>
      <c r="I330" s="324">
        <v>2182.1</v>
      </c>
      <c r="J330" s="11"/>
      <c r="K330" s="14" t="s">
        <v>696</v>
      </c>
      <c r="L330" s="330">
        <v>1755</v>
      </c>
      <c r="M330" s="319">
        <v>190</v>
      </c>
      <c r="N330" s="1"/>
      <c r="O330" s="1"/>
    </row>
    <row r="331" spans="1:15" thickBot="1" x14ac:dyDescent="0.25">
      <c r="A331" s="344" t="s">
        <v>719</v>
      </c>
      <c r="B331" s="316" t="s">
        <v>720</v>
      </c>
      <c r="C331" s="85">
        <v>1787.4</v>
      </c>
      <c r="D331" s="355">
        <v>1841</v>
      </c>
      <c r="E331" s="367">
        <v>1945.4</v>
      </c>
      <c r="F331" s="323">
        <v>2003.8</v>
      </c>
      <c r="G331" s="323">
        <v>2063.9</v>
      </c>
      <c r="H331" s="323">
        <v>2125.8000000000002</v>
      </c>
      <c r="I331" s="324">
        <v>2182.1</v>
      </c>
      <c r="J331" s="11"/>
      <c r="K331" s="14" t="s">
        <v>696</v>
      </c>
      <c r="L331" s="330">
        <v>1755</v>
      </c>
      <c r="M331" s="319">
        <v>190</v>
      </c>
      <c r="N331" s="1"/>
      <c r="O331" s="1"/>
    </row>
    <row r="332" spans="1:15" x14ac:dyDescent="0.25">
      <c r="A332" s="1"/>
      <c r="B332" s="35"/>
      <c r="C332" s="35"/>
      <c r="D332" s="35"/>
      <c r="E332" s="373"/>
      <c r="F332" s="35"/>
      <c r="G332" s="35"/>
      <c r="H332" s="35"/>
      <c r="I332" s="35"/>
      <c r="J332" s="1"/>
      <c r="K332" s="67"/>
      <c r="L332" s="67"/>
      <c r="M332" s="1"/>
      <c r="N332" s="1"/>
      <c r="O332" s="1"/>
    </row>
    <row r="333" spans="1:15" x14ac:dyDescent="0.25">
      <c r="A333" s="1"/>
      <c r="B333" s="35"/>
      <c r="C333" s="35"/>
      <c r="D333" s="35"/>
      <c r="E333" s="373"/>
      <c r="F333" s="35"/>
      <c r="G333" s="35"/>
      <c r="H333" s="35"/>
      <c r="I333" s="35"/>
      <c r="J333" s="1"/>
      <c r="K333" s="67"/>
      <c r="L333" s="67"/>
      <c r="M333" s="1"/>
      <c r="N333" s="1"/>
      <c r="O333" s="1"/>
    </row>
  </sheetData>
  <sheetProtection sheet="1" objects="1" scenarios="1"/>
  <mergeCells count="1">
    <mergeCell ref="A2:D2"/>
  </mergeCells>
  <phoneticPr fontId="1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zoomScaleNormal="100" workbookViewId="0">
      <pane ySplit="1" topLeftCell="A2" activePane="bottomLeft" state="frozen"/>
      <selection pane="bottomLeft" activeCell="F15" sqref="F15"/>
    </sheetView>
  </sheetViews>
  <sheetFormatPr defaultColWidth="8.85546875" defaultRowHeight="14.25" x14ac:dyDescent="0.2"/>
  <cols>
    <col min="1" max="1" width="77.7109375" style="1" customWidth="1"/>
    <col min="2" max="2" width="23.5703125" style="35" customWidth="1"/>
    <col min="3" max="3" width="24.28515625" style="35" customWidth="1"/>
    <col min="4" max="4" width="25.140625" style="35" customWidth="1"/>
    <col min="5" max="5" width="20.85546875" style="373" customWidth="1"/>
    <col min="6" max="6" width="20.85546875" style="35" customWidth="1"/>
    <col min="7" max="7" width="39" style="35" customWidth="1"/>
    <col min="8" max="10" width="25.7109375" style="35" customWidth="1"/>
    <col min="11" max="14" width="27.85546875" style="35" customWidth="1"/>
    <col min="15" max="15" width="17.42578125" style="1" customWidth="1"/>
    <col min="16" max="16" width="54.85546875" style="67" customWidth="1"/>
    <col min="17" max="17" width="18.140625" style="67" customWidth="1"/>
    <col min="18" max="18" width="25.140625" style="1" customWidth="1"/>
    <col min="19" max="19" width="16.42578125" style="1" customWidth="1"/>
    <col min="20" max="20" width="22.85546875" style="1" customWidth="1"/>
    <col min="21" max="21" width="21.42578125" style="1" customWidth="1"/>
    <col min="22" max="22" width="18.42578125" style="1" customWidth="1"/>
    <col min="23" max="28" width="9.140625" style="1" bestFit="1" customWidth="1"/>
    <col min="29" max="29" width="9.140625" style="1" customWidth="1"/>
    <col min="30" max="16384" width="8.85546875" style="1"/>
  </cols>
  <sheetData>
    <row r="1" spans="1:17" ht="30" x14ac:dyDescent="0.25">
      <c r="A1" s="8" t="s">
        <v>19</v>
      </c>
      <c r="B1" s="9" t="s">
        <v>20</v>
      </c>
      <c r="C1" s="9" t="s">
        <v>22</v>
      </c>
      <c r="D1" s="31" t="s">
        <v>26</v>
      </c>
      <c r="E1" s="375" t="s">
        <v>721</v>
      </c>
      <c r="F1" s="380" t="s">
        <v>722</v>
      </c>
      <c r="G1" s="12" t="s">
        <v>225</v>
      </c>
      <c r="H1" s="1"/>
      <c r="I1" s="1"/>
      <c r="J1" s="1"/>
      <c r="K1" s="1"/>
      <c r="L1" s="1"/>
      <c r="M1" s="1"/>
      <c r="N1" s="1"/>
      <c r="P1" s="1"/>
      <c r="Q1" s="1"/>
    </row>
    <row r="2" spans="1:17" ht="15" x14ac:dyDescent="0.25">
      <c r="A2" s="45" t="s">
        <v>723</v>
      </c>
      <c r="B2" s="168"/>
      <c r="C2" s="141"/>
      <c r="D2" s="376"/>
      <c r="E2" s="383"/>
      <c r="F2" s="381" t="s">
        <v>724</v>
      </c>
      <c r="G2" s="45"/>
      <c r="H2" s="1"/>
      <c r="I2" s="1"/>
      <c r="J2" s="1"/>
      <c r="K2" s="1"/>
      <c r="L2" s="1"/>
      <c r="M2" s="1"/>
      <c r="N2" s="1"/>
      <c r="P2" s="1"/>
      <c r="Q2" s="1"/>
    </row>
    <row r="3" spans="1:17" ht="15" x14ac:dyDescent="0.25">
      <c r="A3" s="24" t="s">
        <v>725</v>
      </c>
      <c r="B3" s="9" t="s">
        <v>726</v>
      </c>
      <c r="C3" s="77">
        <v>1147.0999999999999</v>
      </c>
      <c r="D3" s="353">
        <v>1181.5</v>
      </c>
      <c r="E3" s="384">
        <v>1248.5</v>
      </c>
      <c r="F3" s="315">
        <v>1232.7</v>
      </c>
      <c r="G3" s="303" t="s">
        <v>727</v>
      </c>
      <c r="H3" s="1"/>
      <c r="I3" s="1"/>
      <c r="J3" s="1"/>
      <c r="K3" s="1"/>
      <c r="L3" s="1"/>
      <c r="M3" s="1"/>
      <c r="N3" s="1"/>
      <c r="P3" s="1"/>
      <c r="Q3" s="1"/>
    </row>
    <row r="4" spans="1:17" ht="15" x14ac:dyDescent="0.25">
      <c r="A4" s="24" t="s">
        <v>728</v>
      </c>
      <c r="B4" s="9" t="s">
        <v>729</v>
      </c>
      <c r="C4" s="77">
        <v>1208.8</v>
      </c>
      <c r="D4" s="353">
        <v>1245.0999999999999</v>
      </c>
      <c r="E4" s="384">
        <v>1315.6971699999999</v>
      </c>
      <c r="F4" s="315">
        <v>1308.8</v>
      </c>
      <c r="G4" s="303" t="s">
        <v>730</v>
      </c>
      <c r="H4" s="1"/>
      <c r="I4" s="1"/>
      <c r="J4" s="1"/>
      <c r="K4" s="1"/>
      <c r="L4" s="1"/>
      <c r="M4" s="1"/>
      <c r="N4" s="1"/>
      <c r="P4" s="1"/>
      <c r="Q4" s="1"/>
    </row>
    <row r="5" spans="1:17" ht="15" x14ac:dyDescent="0.25">
      <c r="A5" s="24" t="s">
        <v>731</v>
      </c>
      <c r="B5" s="9" t="s">
        <v>732</v>
      </c>
      <c r="C5" s="77">
        <v>1235.4000000000001</v>
      </c>
      <c r="D5" s="353">
        <v>1272.5</v>
      </c>
      <c r="E5" s="384">
        <v>1344.7</v>
      </c>
      <c r="F5" s="315">
        <v>1308.8</v>
      </c>
      <c r="G5" s="303" t="s">
        <v>733</v>
      </c>
      <c r="H5" s="1"/>
      <c r="I5" s="1"/>
      <c r="J5" s="1"/>
      <c r="K5" s="1"/>
      <c r="L5" s="1"/>
      <c r="M5" s="1"/>
      <c r="N5" s="1"/>
      <c r="P5" s="1"/>
      <c r="Q5" s="1"/>
    </row>
    <row r="6" spans="1:17" ht="15" x14ac:dyDescent="0.25">
      <c r="A6" s="24" t="s">
        <v>734</v>
      </c>
      <c r="B6" s="9" t="s">
        <v>735</v>
      </c>
      <c r="C6" s="77">
        <v>1280.0999999999999</v>
      </c>
      <c r="D6" s="353">
        <v>1318.5</v>
      </c>
      <c r="E6" s="385">
        <v>1426</v>
      </c>
      <c r="F6" s="315">
        <v>1426</v>
      </c>
      <c r="G6" s="303" t="s">
        <v>736</v>
      </c>
      <c r="H6" s="1"/>
      <c r="I6" s="1"/>
      <c r="J6" s="1"/>
      <c r="K6" s="1"/>
      <c r="L6" s="1"/>
      <c r="M6" s="1"/>
      <c r="N6" s="1"/>
      <c r="P6" s="1"/>
      <c r="Q6" s="1"/>
    </row>
    <row r="7" spans="1:17" ht="15" x14ac:dyDescent="0.25">
      <c r="A7" s="24" t="s">
        <v>737</v>
      </c>
      <c r="B7" s="9" t="s">
        <v>738</v>
      </c>
      <c r="C7" s="300"/>
      <c r="D7" s="377"/>
      <c r="E7" s="386">
        <v>1436.6</v>
      </c>
      <c r="F7" s="315">
        <v>1426</v>
      </c>
      <c r="G7" s="303" t="s">
        <v>739</v>
      </c>
      <c r="H7" s="1"/>
      <c r="I7" s="1"/>
      <c r="J7" s="1"/>
      <c r="K7" s="1"/>
      <c r="L7" s="1"/>
      <c r="M7" s="1"/>
      <c r="N7" s="1"/>
      <c r="P7" s="1"/>
      <c r="Q7" s="1"/>
    </row>
    <row r="8" spans="1:17" ht="15" x14ac:dyDescent="0.25">
      <c r="A8" s="24" t="s">
        <v>740</v>
      </c>
      <c r="B8" s="9" t="s">
        <v>741</v>
      </c>
      <c r="C8" s="300"/>
      <c r="D8" s="377"/>
      <c r="E8" s="386">
        <v>1487.5</v>
      </c>
      <c r="F8" s="315">
        <v>1426</v>
      </c>
      <c r="G8" s="303" t="s">
        <v>742</v>
      </c>
      <c r="H8" s="1"/>
      <c r="I8" s="1"/>
      <c r="J8" s="1"/>
      <c r="K8" s="1"/>
      <c r="L8" s="1"/>
      <c r="M8" s="1"/>
      <c r="N8" s="1"/>
      <c r="P8" s="1"/>
      <c r="Q8" s="1"/>
    </row>
    <row r="9" spans="1:17" ht="15" x14ac:dyDescent="0.25">
      <c r="A9" s="24" t="s">
        <v>743</v>
      </c>
      <c r="B9" s="9" t="s">
        <v>744</v>
      </c>
      <c r="C9" s="77">
        <v>1443.1</v>
      </c>
      <c r="D9" s="353">
        <v>1486.4</v>
      </c>
      <c r="E9" s="384">
        <v>1570.7</v>
      </c>
      <c r="F9" s="315">
        <v>1541.3</v>
      </c>
      <c r="G9" s="303" t="s">
        <v>745</v>
      </c>
      <c r="H9" s="1"/>
      <c r="I9" s="1"/>
      <c r="J9" s="1"/>
      <c r="K9" s="1"/>
      <c r="L9" s="1"/>
      <c r="M9" s="1"/>
      <c r="N9" s="1"/>
      <c r="P9" s="1"/>
      <c r="Q9" s="1"/>
    </row>
    <row r="10" spans="1:17" ht="15" x14ac:dyDescent="0.25">
      <c r="A10" s="45" t="s">
        <v>746</v>
      </c>
      <c r="B10" s="168"/>
      <c r="C10" s="141"/>
      <c r="D10" s="376"/>
      <c r="E10" s="383"/>
      <c r="F10" s="381" t="s">
        <v>747</v>
      </c>
      <c r="G10" s="45"/>
      <c r="H10" s="1"/>
      <c r="I10" s="1"/>
      <c r="J10" s="1"/>
      <c r="K10" s="1"/>
      <c r="L10" s="1"/>
      <c r="M10" s="1"/>
      <c r="N10" s="1"/>
      <c r="P10" s="1"/>
      <c r="Q10" s="1"/>
    </row>
    <row r="11" spans="1:17" ht="15" x14ac:dyDescent="0.25">
      <c r="A11" s="24" t="s">
        <v>725</v>
      </c>
      <c r="B11" s="76" t="s">
        <v>748</v>
      </c>
      <c r="C11" s="77">
        <v>1147.0999999999999</v>
      </c>
      <c r="D11" s="353">
        <v>1181.5</v>
      </c>
      <c r="E11" s="384">
        <v>1248.5</v>
      </c>
      <c r="F11" s="315">
        <v>1232.7</v>
      </c>
      <c r="G11" s="303" t="s">
        <v>749</v>
      </c>
      <c r="H11" s="1"/>
      <c r="I11" s="1"/>
      <c r="J11" s="1"/>
      <c r="K11" s="1"/>
      <c r="L11" s="1"/>
      <c r="M11" s="1"/>
      <c r="N11" s="1"/>
      <c r="P11" s="1"/>
      <c r="Q11" s="1"/>
    </row>
    <row r="12" spans="1:17" ht="15" x14ac:dyDescent="0.25">
      <c r="A12" s="24" t="s">
        <v>728</v>
      </c>
      <c r="B12" s="76" t="s">
        <v>750</v>
      </c>
      <c r="C12" s="77">
        <v>1208.8</v>
      </c>
      <c r="D12" s="353">
        <v>1245.0999999999999</v>
      </c>
      <c r="E12" s="384">
        <v>1315.6971699999999</v>
      </c>
      <c r="F12" s="315">
        <v>1308.8</v>
      </c>
      <c r="G12" s="303" t="s">
        <v>751</v>
      </c>
      <c r="H12" s="1"/>
      <c r="I12" s="1"/>
      <c r="J12" s="1"/>
      <c r="K12" s="1"/>
      <c r="L12" s="1"/>
      <c r="M12" s="1"/>
      <c r="N12" s="1"/>
      <c r="P12" s="1"/>
      <c r="Q12" s="1"/>
    </row>
    <row r="13" spans="1:17" ht="15" x14ac:dyDescent="0.25">
      <c r="A13" s="24" t="s">
        <v>731</v>
      </c>
      <c r="B13" s="76" t="s">
        <v>752</v>
      </c>
      <c r="C13" s="77">
        <v>1235.4000000000001</v>
      </c>
      <c r="D13" s="353">
        <v>1272.5</v>
      </c>
      <c r="E13" s="384">
        <v>1344.7</v>
      </c>
      <c r="F13" s="315">
        <v>1308.8</v>
      </c>
      <c r="G13" s="303" t="s">
        <v>753</v>
      </c>
      <c r="H13" s="1"/>
      <c r="I13" s="1"/>
      <c r="J13" s="1"/>
      <c r="K13" s="1"/>
      <c r="L13" s="1"/>
      <c r="M13" s="1"/>
      <c r="N13" s="1"/>
      <c r="P13" s="1"/>
      <c r="Q13" s="1"/>
    </row>
    <row r="14" spans="1:17" ht="18.75" customHeight="1" x14ac:dyDescent="0.25">
      <c r="A14" s="24" t="s">
        <v>734</v>
      </c>
      <c r="B14" s="76" t="s">
        <v>754</v>
      </c>
      <c r="C14" s="77">
        <v>1280.0999999999999</v>
      </c>
      <c r="D14" s="353">
        <v>1318.5</v>
      </c>
      <c r="E14" s="385">
        <v>1483.3</v>
      </c>
      <c r="F14" s="315">
        <v>1483.3</v>
      </c>
      <c r="G14" s="303" t="s">
        <v>755</v>
      </c>
      <c r="H14" s="1"/>
      <c r="I14" s="1"/>
      <c r="J14" s="1"/>
      <c r="K14" s="1"/>
      <c r="L14" s="1"/>
      <c r="M14" s="1"/>
      <c r="N14" s="1"/>
      <c r="P14" s="1"/>
      <c r="Q14" s="1"/>
    </row>
    <row r="15" spans="1:17" ht="15" x14ac:dyDescent="0.25">
      <c r="A15" s="24" t="s">
        <v>737</v>
      </c>
      <c r="B15" s="76" t="s">
        <v>756</v>
      </c>
      <c r="C15" s="300"/>
      <c r="D15" s="377"/>
      <c r="E15" s="385">
        <v>1483.3</v>
      </c>
      <c r="F15" s="315">
        <v>1483.3</v>
      </c>
      <c r="G15" s="303" t="s">
        <v>757</v>
      </c>
      <c r="H15" s="1"/>
      <c r="I15" s="1"/>
      <c r="J15" s="1"/>
      <c r="K15" s="1"/>
      <c r="L15" s="1"/>
      <c r="M15" s="1"/>
      <c r="N15" s="1"/>
      <c r="P15" s="1"/>
      <c r="Q15" s="1"/>
    </row>
    <row r="16" spans="1:17" ht="15" x14ac:dyDescent="0.25">
      <c r="A16" s="24" t="s">
        <v>740</v>
      </c>
      <c r="B16" s="76" t="s">
        <v>758</v>
      </c>
      <c r="C16" s="300"/>
      <c r="D16" s="377"/>
      <c r="E16" s="386">
        <v>1487.5</v>
      </c>
      <c r="F16" s="315">
        <v>1483.3</v>
      </c>
      <c r="G16" s="303" t="s">
        <v>759</v>
      </c>
      <c r="H16" s="1"/>
      <c r="I16" s="1"/>
      <c r="J16" s="1"/>
      <c r="K16" s="1"/>
      <c r="L16" s="1"/>
      <c r="M16" s="1"/>
      <c r="N16" s="1"/>
      <c r="P16" s="1"/>
      <c r="Q16" s="1"/>
    </row>
    <row r="17" spans="1:17" ht="15" x14ac:dyDescent="0.25">
      <c r="A17" s="24" t="s">
        <v>743</v>
      </c>
      <c r="B17" s="76" t="s">
        <v>760</v>
      </c>
      <c r="C17" s="77">
        <v>1443.1</v>
      </c>
      <c r="D17" s="353">
        <v>1486.4</v>
      </c>
      <c r="E17" s="385">
        <v>1659.3</v>
      </c>
      <c r="F17" s="315">
        <v>1659.3</v>
      </c>
      <c r="G17" s="303" t="s">
        <v>761</v>
      </c>
      <c r="H17" s="1"/>
      <c r="I17" s="1"/>
      <c r="J17" s="1"/>
      <c r="K17" s="1"/>
      <c r="L17" s="1"/>
      <c r="M17" s="1"/>
      <c r="N17" s="1"/>
      <c r="P17" s="1"/>
      <c r="Q17" s="1"/>
    </row>
    <row r="18" spans="1:17" ht="27" customHeight="1" x14ac:dyDescent="0.25">
      <c r="A18" s="45" t="s">
        <v>762</v>
      </c>
      <c r="B18" s="168"/>
      <c r="C18" s="141"/>
      <c r="D18" s="376"/>
      <c r="E18" s="383"/>
      <c r="F18" s="381" t="s">
        <v>763</v>
      </c>
      <c r="G18" s="45"/>
      <c r="H18" s="1"/>
      <c r="I18" s="1"/>
      <c r="J18" s="1"/>
      <c r="K18" s="1"/>
      <c r="L18" s="1"/>
      <c r="M18" s="1"/>
      <c r="N18" s="1"/>
      <c r="P18" s="1"/>
      <c r="Q18" s="1"/>
    </row>
    <row r="19" spans="1:17" ht="15" x14ac:dyDescent="0.25">
      <c r="A19" s="24" t="s">
        <v>725</v>
      </c>
      <c r="B19" s="76" t="s">
        <v>764</v>
      </c>
      <c r="C19" s="77">
        <v>1147.0999999999999</v>
      </c>
      <c r="D19" s="353">
        <v>1181.5</v>
      </c>
      <c r="E19" s="385">
        <v>1308.8</v>
      </c>
      <c r="F19" s="315">
        <v>1308.8</v>
      </c>
      <c r="G19" s="303" t="s">
        <v>765</v>
      </c>
      <c r="H19" s="1"/>
      <c r="I19" s="1"/>
      <c r="J19" s="1"/>
      <c r="K19" s="1"/>
      <c r="L19" s="1"/>
      <c r="M19" s="1"/>
      <c r="N19" s="1"/>
      <c r="P19" s="1"/>
      <c r="Q19" s="1"/>
    </row>
    <row r="20" spans="1:17" ht="28.5" customHeight="1" x14ac:dyDescent="0.25">
      <c r="A20" s="24" t="s">
        <v>728</v>
      </c>
      <c r="B20" s="76" t="s">
        <v>766</v>
      </c>
      <c r="C20" s="77">
        <v>1208.8</v>
      </c>
      <c r="D20" s="353">
        <v>1245.0999999999999</v>
      </c>
      <c r="E20" s="385">
        <v>1409</v>
      </c>
      <c r="F20" s="315">
        <v>1409</v>
      </c>
      <c r="G20" s="303" t="s">
        <v>767</v>
      </c>
      <c r="H20" s="1"/>
      <c r="I20" s="1"/>
      <c r="J20" s="1"/>
      <c r="K20" s="1"/>
      <c r="L20" s="1"/>
      <c r="M20" s="1"/>
      <c r="N20" s="1"/>
      <c r="P20" s="1"/>
      <c r="Q20" s="1"/>
    </row>
    <row r="21" spans="1:17" ht="15" x14ac:dyDescent="0.25">
      <c r="A21" s="24" t="s">
        <v>731</v>
      </c>
      <c r="B21" s="76" t="s">
        <v>768</v>
      </c>
      <c r="C21" s="77">
        <v>1235.4000000000001</v>
      </c>
      <c r="D21" s="353">
        <v>1272.5</v>
      </c>
      <c r="E21" s="385">
        <v>1409</v>
      </c>
      <c r="F21" s="315">
        <v>1409</v>
      </c>
      <c r="G21" s="303" t="s">
        <v>769</v>
      </c>
      <c r="H21" s="1"/>
      <c r="I21" s="1"/>
      <c r="J21" s="1"/>
      <c r="K21" s="1"/>
      <c r="L21" s="1"/>
      <c r="M21" s="1"/>
      <c r="N21" s="1"/>
      <c r="P21" s="1"/>
      <c r="Q21" s="1"/>
    </row>
    <row r="22" spans="1:17" ht="15" x14ac:dyDescent="0.25">
      <c r="A22" s="24" t="s">
        <v>734</v>
      </c>
      <c r="B22" s="76" t="s">
        <v>770</v>
      </c>
      <c r="C22" s="77">
        <v>1280.0999999999999</v>
      </c>
      <c r="D22" s="353">
        <v>1318.5</v>
      </c>
      <c r="E22" s="385">
        <v>1565.3</v>
      </c>
      <c r="F22" s="315">
        <v>1565.3</v>
      </c>
      <c r="G22" s="303" t="s">
        <v>771</v>
      </c>
      <c r="H22" s="1"/>
      <c r="I22" s="1"/>
      <c r="J22" s="1"/>
      <c r="K22" s="1"/>
      <c r="L22" s="1"/>
      <c r="M22" s="1"/>
      <c r="N22" s="1"/>
      <c r="P22" s="1"/>
      <c r="Q22" s="1"/>
    </row>
    <row r="23" spans="1:17" ht="15" x14ac:dyDescent="0.25">
      <c r="A23" s="24" t="s">
        <v>737</v>
      </c>
      <c r="B23" s="76" t="s">
        <v>772</v>
      </c>
      <c r="C23" s="300"/>
      <c r="D23" s="377"/>
      <c r="E23" s="385">
        <v>1565.3</v>
      </c>
      <c r="F23" s="315">
        <v>1565.3</v>
      </c>
      <c r="G23" s="303" t="s">
        <v>773</v>
      </c>
      <c r="H23" s="1"/>
      <c r="I23" s="1"/>
      <c r="J23" s="1"/>
      <c r="K23" s="1"/>
      <c r="L23" s="1"/>
      <c r="M23" s="1"/>
      <c r="N23" s="1"/>
      <c r="P23" s="1"/>
      <c r="Q23" s="1"/>
    </row>
    <row r="24" spans="1:17" ht="15" x14ac:dyDescent="0.25">
      <c r="A24" s="24" t="s">
        <v>740</v>
      </c>
      <c r="B24" s="76" t="s">
        <v>774</v>
      </c>
      <c r="C24" s="300"/>
      <c r="D24" s="377"/>
      <c r="E24" s="385">
        <v>1565.3</v>
      </c>
      <c r="F24" s="315">
        <v>1565.3</v>
      </c>
      <c r="G24" s="303" t="s">
        <v>775</v>
      </c>
      <c r="H24" s="1"/>
      <c r="I24" s="1"/>
      <c r="J24" s="1"/>
      <c r="K24" s="1"/>
      <c r="L24" s="1"/>
      <c r="M24" s="1"/>
      <c r="N24" s="1"/>
      <c r="P24" s="1"/>
      <c r="Q24" s="1"/>
    </row>
    <row r="25" spans="1:17" ht="15" x14ac:dyDescent="0.25">
      <c r="A25" s="24" t="s">
        <v>743</v>
      </c>
      <c r="B25" s="76" t="s">
        <v>776</v>
      </c>
      <c r="C25" s="77">
        <v>1443.1</v>
      </c>
      <c r="D25" s="353">
        <v>1486.4</v>
      </c>
      <c r="E25" s="385">
        <v>1689.5</v>
      </c>
      <c r="F25" s="315">
        <v>1689.5</v>
      </c>
      <c r="G25" s="303" t="s">
        <v>777</v>
      </c>
      <c r="H25" s="1"/>
      <c r="I25" s="1"/>
      <c r="J25" s="1"/>
      <c r="K25" s="1"/>
      <c r="L25" s="1"/>
      <c r="M25" s="1"/>
      <c r="N25" s="1"/>
      <c r="P25" s="1"/>
      <c r="Q25" s="1"/>
    </row>
    <row r="26" spans="1:17" ht="15" x14ac:dyDescent="0.25">
      <c r="A26" s="24"/>
      <c r="B26" s="9"/>
      <c r="C26" s="77"/>
      <c r="D26" s="353"/>
      <c r="E26" s="385"/>
      <c r="F26" s="315"/>
      <c r="G26" s="304"/>
      <c r="H26" s="1"/>
      <c r="I26" s="1"/>
      <c r="J26" s="1"/>
      <c r="K26" s="1"/>
      <c r="L26" s="1"/>
      <c r="M26" s="1"/>
      <c r="N26" s="1"/>
      <c r="P26" s="1"/>
      <c r="Q26" s="1"/>
    </row>
    <row r="27" spans="1:17" ht="43.5" x14ac:dyDescent="0.25">
      <c r="A27" s="24" t="s">
        <v>778</v>
      </c>
      <c r="B27" s="9" t="s">
        <v>779</v>
      </c>
      <c r="C27" s="300"/>
      <c r="D27" s="377"/>
      <c r="E27" s="386">
        <v>1506.9</v>
      </c>
      <c r="F27" s="382">
        <v>1506.8542</v>
      </c>
      <c r="G27" s="305" t="s">
        <v>780</v>
      </c>
      <c r="H27" s="1"/>
      <c r="I27" s="1"/>
      <c r="J27" s="1"/>
      <c r="K27" s="1"/>
      <c r="L27" s="1"/>
      <c r="M27" s="1"/>
      <c r="N27" s="1"/>
      <c r="P27" s="1"/>
      <c r="Q27" s="1"/>
    </row>
    <row r="28" spans="1:17" ht="43.5" x14ac:dyDescent="0.25">
      <c r="A28" s="24" t="s">
        <v>781</v>
      </c>
      <c r="B28" s="9" t="s">
        <v>782</v>
      </c>
      <c r="C28" s="300"/>
      <c r="D28" s="377"/>
      <c r="E28" s="386">
        <v>1550.2</v>
      </c>
      <c r="F28" s="382">
        <v>1550.1788999999999</v>
      </c>
      <c r="G28" s="305" t="s">
        <v>780</v>
      </c>
      <c r="H28" s="1"/>
      <c r="I28" s="1"/>
      <c r="J28" s="1"/>
      <c r="K28" s="1"/>
      <c r="L28" s="1"/>
      <c r="M28" s="1"/>
      <c r="N28" s="1"/>
      <c r="P28" s="1"/>
      <c r="Q28" s="1"/>
    </row>
    <row r="29" spans="1:17" ht="43.5" x14ac:dyDescent="0.25">
      <c r="A29" s="24" t="s">
        <v>783</v>
      </c>
      <c r="B29" s="9" t="s">
        <v>784</v>
      </c>
      <c r="C29" s="300"/>
      <c r="D29" s="377"/>
      <c r="E29" s="386">
        <v>1609.4</v>
      </c>
      <c r="F29" s="382">
        <v>1609.3541</v>
      </c>
      <c r="G29" s="305" t="s">
        <v>780</v>
      </c>
      <c r="H29" s="1"/>
      <c r="I29" s="1"/>
      <c r="J29" s="1"/>
      <c r="K29" s="1"/>
      <c r="L29" s="1"/>
      <c r="M29" s="1"/>
      <c r="N29" s="1"/>
      <c r="P29" s="1"/>
      <c r="Q29" s="1"/>
    </row>
    <row r="30" spans="1:17" ht="43.5" x14ac:dyDescent="0.25">
      <c r="A30" s="24" t="s">
        <v>785</v>
      </c>
      <c r="B30" s="9" t="s">
        <v>786</v>
      </c>
      <c r="C30" s="300"/>
      <c r="D30" s="377"/>
      <c r="E30" s="386">
        <v>1673.3</v>
      </c>
      <c r="F30" s="382">
        <v>1673.2844499999999</v>
      </c>
      <c r="G30" s="305" t="s">
        <v>780</v>
      </c>
      <c r="H30" s="1"/>
      <c r="I30" s="1"/>
      <c r="J30" s="1"/>
      <c r="K30" s="1"/>
      <c r="L30" s="1"/>
      <c r="M30" s="1"/>
      <c r="N30" s="1"/>
      <c r="P30" s="1"/>
      <c r="Q30" s="1"/>
    </row>
    <row r="31" spans="1:17" ht="29.25" customHeight="1" x14ac:dyDescent="0.25">
      <c r="A31" s="306" t="s">
        <v>787</v>
      </c>
      <c r="B31" s="76" t="s">
        <v>788</v>
      </c>
      <c r="C31" s="300"/>
      <c r="D31" s="377"/>
      <c r="E31" s="385">
        <v>1689.5</v>
      </c>
      <c r="F31" s="382">
        <v>1689.5</v>
      </c>
      <c r="G31" s="307" t="s">
        <v>789</v>
      </c>
      <c r="H31" s="1"/>
      <c r="I31" s="1"/>
      <c r="J31" s="1"/>
      <c r="K31" s="1"/>
      <c r="L31" s="1"/>
      <c r="M31" s="1"/>
      <c r="N31" s="1"/>
      <c r="P31" s="1"/>
      <c r="Q31" s="1"/>
    </row>
    <row r="32" spans="1:17" ht="15.75" thickBot="1" x14ac:dyDescent="0.3">
      <c r="A32" s="24" t="s">
        <v>790</v>
      </c>
      <c r="B32" s="9" t="s">
        <v>791</v>
      </c>
      <c r="C32" s="77">
        <v>1451.1</v>
      </c>
      <c r="D32" s="353">
        <v>1494.6</v>
      </c>
      <c r="E32" s="387">
        <v>1945.4</v>
      </c>
      <c r="F32" s="333">
        <v>1945.4</v>
      </c>
      <c r="G32" s="305" t="s">
        <v>792</v>
      </c>
      <c r="H32" s="1"/>
      <c r="I32" s="1"/>
      <c r="J32" s="1"/>
      <c r="K32" s="1"/>
      <c r="L32" s="1"/>
      <c r="M32" s="1"/>
      <c r="N32" s="1"/>
      <c r="P32" s="1"/>
      <c r="Q32" s="1"/>
    </row>
    <row r="33" spans="1:17" ht="15.75" thickBot="1" x14ac:dyDescent="0.3">
      <c r="A33" s="24" t="s">
        <v>793</v>
      </c>
      <c r="B33" s="9" t="s">
        <v>794</v>
      </c>
      <c r="C33" s="77">
        <v>1499.9</v>
      </c>
      <c r="D33" s="353">
        <v>1544.9</v>
      </c>
      <c r="E33" s="387">
        <v>1945.4</v>
      </c>
      <c r="F33" s="333">
        <v>1945.4</v>
      </c>
      <c r="G33" s="305" t="s">
        <v>795</v>
      </c>
      <c r="H33" s="1"/>
      <c r="I33" s="1"/>
      <c r="J33" s="1"/>
      <c r="K33" s="1"/>
      <c r="L33" s="1"/>
      <c r="M33" s="1"/>
      <c r="N33" s="1"/>
      <c r="P33" s="1"/>
      <c r="Q33" s="1"/>
    </row>
    <row r="34" spans="1:17" ht="15.75" thickBot="1" x14ac:dyDescent="0.3">
      <c r="A34" s="24" t="s">
        <v>796</v>
      </c>
      <c r="B34" s="9" t="s">
        <v>797</v>
      </c>
      <c r="C34" s="77">
        <v>1584.1</v>
      </c>
      <c r="D34" s="353">
        <v>1631.6</v>
      </c>
      <c r="E34" s="387">
        <v>1945.4</v>
      </c>
      <c r="F34" s="333">
        <v>1945.4</v>
      </c>
      <c r="G34" s="305" t="s">
        <v>798</v>
      </c>
      <c r="H34" s="1"/>
      <c r="I34" s="1"/>
      <c r="J34" s="1"/>
      <c r="K34" s="1"/>
      <c r="L34" s="1"/>
      <c r="M34" s="1"/>
      <c r="N34" s="1"/>
      <c r="P34" s="1"/>
      <c r="Q34" s="1"/>
    </row>
    <row r="35" spans="1:17" ht="15.75" thickBot="1" x14ac:dyDescent="0.3">
      <c r="A35" s="306" t="s">
        <v>799</v>
      </c>
      <c r="B35" s="308" t="s">
        <v>800</v>
      </c>
      <c r="C35" s="300"/>
      <c r="D35" s="377"/>
      <c r="E35" s="387">
        <v>1945.4</v>
      </c>
      <c r="F35" s="333">
        <v>1945.4</v>
      </c>
      <c r="G35" s="305" t="s">
        <v>801</v>
      </c>
      <c r="H35" s="1"/>
      <c r="I35" s="1"/>
      <c r="J35" s="1"/>
      <c r="K35" s="1"/>
      <c r="L35" s="1"/>
      <c r="M35" s="1"/>
      <c r="N35" s="1"/>
      <c r="P35" s="1"/>
      <c r="Q35" s="1"/>
    </row>
    <row r="36" spans="1:17" ht="15.75" thickBot="1" x14ac:dyDescent="0.3">
      <c r="A36" s="306" t="s">
        <v>802</v>
      </c>
      <c r="B36" s="76" t="s">
        <v>803</v>
      </c>
      <c r="C36" s="300"/>
      <c r="D36" s="377"/>
      <c r="E36" s="387">
        <v>1983.2</v>
      </c>
      <c r="F36" s="333">
        <v>1983.2</v>
      </c>
      <c r="G36" s="305" t="s">
        <v>804</v>
      </c>
      <c r="H36" s="1"/>
      <c r="I36" s="1"/>
      <c r="J36" s="1"/>
      <c r="K36" s="1"/>
      <c r="L36" s="1"/>
      <c r="M36" s="1"/>
      <c r="N36" s="1"/>
      <c r="P36" s="1"/>
      <c r="Q36" s="1"/>
    </row>
    <row r="37" spans="1:17" ht="15.75" thickBot="1" x14ac:dyDescent="0.3">
      <c r="A37" s="14" t="s">
        <v>805</v>
      </c>
      <c r="B37" s="9" t="s">
        <v>806</v>
      </c>
      <c r="C37" s="300"/>
      <c r="D37" s="377"/>
      <c r="E37" s="387">
        <v>1983.2</v>
      </c>
      <c r="F37" s="333">
        <v>1983.2</v>
      </c>
      <c r="G37" s="305" t="s">
        <v>324</v>
      </c>
      <c r="H37" s="1"/>
      <c r="I37" s="1"/>
      <c r="J37" s="1"/>
      <c r="K37" s="1"/>
      <c r="L37" s="1"/>
      <c r="M37" s="1"/>
      <c r="N37" s="1"/>
      <c r="P37" s="1"/>
      <c r="Q37" s="1"/>
    </row>
    <row r="38" spans="1:17" ht="15.75" thickBot="1" x14ac:dyDescent="0.3">
      <c r="A38" s="14" t="s">
        <v>807</v>
      </c>
      <c r="B38" s="9" t="s">
        <v>808</v>
      </c>
      <c r="C38" s="300"/>
      <c r="D38" s="377"/>
      <c r="E38" s="387">
        <v>1983.2</v>
      </c>
      <c r="F38" s="333">
        <v>1983.2</v>
      </c>
      <c r="G38" s="305" t="s">
        <v>324</v>
      </c>
      <c r="H38" s="1"/>
      <c r="I38" s="1"/>
      <c r="J38" s="1"/>
      <c r="K38" s="1"/>
      <c r="L38" s="1"/>
      <c r="M38" s="1"/>
      <c r="N38" s="1"/>
      <c r="P38" s="1"/>
      <c r="Q38" s="1"/>
    </row>
    <row r="39" spans="1:17" ht="15.75" thickBot="1" x14ac:dyDescent="0.3">
      <c r="A39" s="14" t="s">
        <v>809</v>
      </c>
      <c r="B39" s="9" t="s">
        <v>810</v>
      </c>
      <c r="C39" s="300"/>
      <c r="D39" s="377"/>
      <c r="E39" s="387">
        <v>1983.2</v>
      </c>
      <c r="F39" s="333">
        <v>1983.2</v>
      </c>
      <c r="G39" s="305" t="s">
        <v>324</v>
      </c>
      <c r="H39" s="1"/>
      <c r="I39" s="1"/>
      <c r="J39" s="1"/>
      <c r="K39" s="1"/>
      <c r="L39" s="1"/>
      <c r="M39" s="1"/>
      <c r="N39" s="1"/>
      <c r="P39" s="1"/>
      <c r="Q39" s="1"/>
    </row>
    <row r="40" spans="1:17" ht="15.75" thickBot="1" x14ac:dyDescent="0.3">
      <c r="A40" s="14" t="s">
        <v>811</v>
      </c>
      <c r="B40" s="9" t="s">
        <v>812</v>
      </c>
      <c r="C40" s="300"/>
      <c r="D40" s="377"/>
      <c r="E40" s="387">
        <v>1983.2</v>
      </c>
      <c r="F40" s="332">
        <v>1983.2</v>
      </c>
      <c r="G40" s="305" t="s">
        <v>324</v>
      </c>
      <c r="H40" s="1"/>
      <c r="I40" s="1"/>
      <c r="J40" s="1"/>
      <c r="K40" s="1"/>
      <c r="L40" s="1"/>
      <c r="M40" s="1"/>
      <c r="N40" s="1"/>
      <c r="P40" s="1"/>
      <c r="Q40" s="1"/>
    </row>
    <row r="41" spans="1:17" ht="15.75" thickBot="1" x14ac:dyDescent="0.3">
      <c r="A41" s="14" t="s">
        <v>813</v>
      </c>
      <c r="B41" s="9" t="s">
        <v>814</v>
      </c>
      <c r="C41" s="300"/>
      <c r="D41" s="377"/>
      <c r="E41" s="387">
        <v>1983.2</v>
      </c>
      <c r="F41" s="332">
        <v>1983.2</v>
      </c>
      <c r="G41" s="305" t="s">
        <v>324</v>
      </c>
      <c r="H41" s="1"/>
      <c r="I41" s="1"/>
      <c r="J41" s="1"/>
      <c r="K41" s="1"/>
      <c r="L41" s="1"/>
      <c r="M41" s="1"/>
      <c r="N41" s="1"/>
      <c r="P41" s="1"/>
      <c r="Q41" s="1"/>
    </row>
    <row r="42" spans="1:17" ht="15" x14ac:dyDescent="0.2">
      <c r="A42" s="45" t="s">
        <v>815</v>
      </c>
      <c r="B42" s="168"/>
      <c r="C42" s="137"/>
      <c r="D42" s="164"/>
      <c r="E42" s="369"/>
      <c r="F42" s="361"/>
      <c r="G42" s="137"/>
      <c r="H42" s="1"/>
      <c r="I42" s="1"/>
      <c r="J42" s="1"/>
      <c r="K42" s="1"/>
      <c r="L42" s="1"/>
      <c r="M42" s="1"/>
      <c r="N42" s="1"/>
      <c r="P42" s="1"/>
      <c r="Q42" s="1"/>
    </row>
    <row r="43" spans="1:17" x14ac:dyDescent="0.2">
      <c r="A43" s="24" t="s">
        <v>725</v>
      </c>
      <c r="B43" s="15" t="s">
        <v>816</v>
      </c>
      <c r="C43" s="77">
        <v>1205.2</v>
      </c>
      <c r="D43" s="353">
        <v>1241.4000000000001</v>
      </c>
      <c r="E43" s="384">
        <v>1311.8</v>
      </c>
      <c r="F43" s="315">
        <v>1232.7</v>
      </c>
      <c r="G43" s="303" t="s">
        <v>727</v>
      </c>
      <c r="H43" s="1"/>
      <c r="I43" s="1"/>
      <c r="J43" s="1"/>
      <c r="K43" s="1"/>
      <c r="L43" s="1"/>
      <c r="M43" s="1"/>
      <c r="N43" s="1"/>
      <c r="P43" s="1"/>
      <c r="Q43" s="1"/>
    </row>
    <row r="44" spans="1:17" x14ac:dyDescent="0.2">
      <c r="A44" s="24" t="s">
        <v>728</v>
      </c>
      <c r="B44" s="15" t="s">
        <v>817</v>
      </c>
      <c r="C44" s="77">
        <v>1270.7</v>
      </c>
      <c r="D44" s="353">
        <v>1308.8</v>
      </c>
      <c r="E44" s="384">
        <v>1383</v>
      </c>
      <c r="F44" s="315">
        <v>1308.8</v>
      </c>
      <c r="G44" s="303" t="s">
        <v>730</v>
      </c>
      <c r="H44" s="1"/>
      <c r="I44" s="1"/>
      <c r="J44" s="1"/>
      <c r="K44" s="1"/>
      <c r="L44" s="1"/>
      <c r="M44" s="1"/>
      <c r="N44" s="1"/>
      <c r="P44" s="1"/>
      <c r="Q44" s="1"/>
    </row>
    <row r="45" spans="1:17" x14ac:dyDescent="0.2">
      <c r="A45" s="24" t="s">
        <v>731</v>
      </c>
      <c r="B45" s="15" t="s">
        <v>818</v>
      </c>
      <c r="C45" s="77">
        <v>1298.3</v>
      </c>
      <c r="D45" s="353">
        <v>1337.2</v>
      </c>
      <c r="E45" s="384">
        <v>1413</v>
      </c>
      <c r="F45" s="315">
        <v>1308.8</v>
      </c>
      <c r="G45" s="303" t="s">
        <v>733</v>
      </c>
      <c r="H45" s="1"/>
      <c r="I45" s="1"/>
      <c r="J45" s="1"/>
      <c r="K45" s="1"/>
      <c r="L45" s="1"/>
      <c r="M45" s="1"/>
      <c r="N45" s="1"/>
      <c r="P45" s="1"/>
      <c r="Q45" s="1"/>
    </row>
    <row r="46" spans="1:17" x14ac:dyDescent="0.2">
      <c r="A46" s="24" t="s">
        <v>734</v>
      </c>
      <c r="B46" s="15" t="s">
        <v>819</v>
      </c>
      <c r="C46" s="77">
        <v>1345.7</v>
      </c>
      <c r="D46" s="353">
        <v>1386.1</v>
      </c>
      <c r="E46" s="384">
        <v>1464.7</v>
      </c>
      <c r="F46" s="315">
        <v>1426</v>
      </c>
      <c r="G46" s="303" t="s">
        <v>736</v>
      </c>
      <c r="H46" s="1"/>
      <c r="I46" s="1"/>
      <c r="J46" s="1"/>
      <c r="K46" s="1"/>
      <c r="L46" s="1"/>
      <c r="M46" s="1"/>
      <c r="N46" s="1"/>
      <c r="P46" s="1"/>
      <c r="Q46" s="1"/>
    </row>
    <row r="47" spans="1:17" ht="15" x14ac:dyDescent="0.2">
      <c r="A47" s="309" t="s">
        <v>737</v>
      </c>
      <c r="B47" s="15" t="s">
        <v>820</v>
      </c>
      <c r="C47" s="77">
        <v>1382.9</v>
      </c>
      <c r="D47" s="377"/>
      <c r="E47" s="386">
        <v>1505.2</v>
      </c>
      <c r="F47" s="315">
        <v>1426</v>
      </c>
      <c r="G47" s="303" t="s">
        <v>739</v>
      </c>
      <c r="H47" s="1"/>
      <c r="I47" s="1"/>
      <c r="J47" s="1"/>
      <c r="K47" s="1"/>
      <c r="L47" s="1"/>
      <c r="M47" s="1"/>
      <c r="N47" s="1"/>
      <c r="P47" s="1"/>
      <c r="Q47" s="1"/>
    </row>
    <row r="48" spans="1:17" ht="15" x14ac:dyDescent="0.2">
      <c r="A48" s="309" t="s">
        <v>740</v>
      </c>
      <c r="B48" s="15" t="s">
        <v>821</v>
      </c>
      <c r="C48" s="77">
        <v>1435.6</v>
      </c>
      <c r="D48" s="377"/>
      <c r="E48" s="386">
        <v>1562.5</v>
      </c>
      <c r="F48" s="315">
        <v>1426</v>
      </c>
      <c r="G48" s="303" t="s">
        <v>742</v>
      </c>
      <c r="H48" s="1"/>
      <c r="I48" s="1"/>
      <c r="J48" s="1"/>
      <c r="K48" s="1"/>
      <c r="L48" s="1"/>
      <c r="M48" s="1"/>
      <c r="N48" s="1"/>
      <c r="P48" s="1"/>
      <c r="Q48" s="1"/>
    </row>
    <row r="49" spans="1:17" ht="14.45" customHeight="1" x14ac:dyDescent="0.2">
      <c r="A49" s="24" t="s">
        <v>743</v>
      </c>
      <c r="B49" s="15" t="s">
        <v>822</v>
      </c>
      <c r="C49" s="77">
        <v>1531.8</v>
      </c>
      <c r="D49" s="353">
        <v>1577.8</v>
      </c>
      <c r="E49" s="384">
        <v>1667.3</v>
      </c>
      <c r="F49" s="315">
        <v>1541.3</v>
      </c>
      <c r="G49" s="303" t="s">
        <v>745</v>
      </c>
      <c r="H49" s="1"/>
      <c r="I49" s="1"/>
      <c r="J49" s="1"/>
      <c r="K49" s="1"/>
      <c r="L49" s="1"/>
      <c r="M49" s="1"/>
      <c r="N49" s="1"/>
      <c r="P49" s="1"/>
      <c r="Q49" s="1"/>
    </row>
    <row r="50" spans="1:17" ht="14.45" customHeight="1" x14ac:dyDescent="0.2">
      <c r="A50" s="24" t="s">
        <v>823</v>
      </c>
      <c r="B50" s="15"/>
      <c r="C50" s="77"/>
      <c r="D50" s="353"/>
      <c r="E50" s="384"/>
      <c r="F50" s="315"/>
      <c r="G50" s="310"/>
      <c r="H50" s="1"/>
      <c r="I50" s="1"/>
      <c r="J50" s="1"/>
      <c r="K50" s="1"/>
      <c r="L50" s="1"/>
      <c r="M50" s="1"/>
      <c r="N50" s="1"/>
      <c r="P50" s="1"/>
      <c r="Q50" s="1"/>
    </row>
    <row r="51" spans="1:17" ht="15" x14ac:dyDescent="0.2">
      <c r="A51" s="45" t="s">
        <v>824</v>
      </c>
      <c r="B51" s="168"/>
      <c r="C51" s="137"/>
      <c r="D51" s="164"/>
      <c r="E51" s="369"/>
      <c r="F51" s="361"/>
      <c r="G51" s="292"/>
      <c r="H51" s="1"/>
      <c r="I51" s="1"/>
      <c r="J51" s="1"/>
      <c r="K51" s="1"/>
      <c r="L51" s="1"/>
      <c r="M51" s="1"/>
      <c r="N51" s="1"/>
      <c r="P51" s="1"/>
      <c r="Q51" s="1"/>
    </row>
    <row r="52" spans="1:17" ht="15" thickBot="1" x14ac:dyDescent="0.25">
      <c r="A52" s="14" t="s">
        <v>725</v>
      </c>
      <c r="B52" s="15" t="s">
        <v>825</v>
      </c>
      <c r="C52" s="77">
        <v>1244.7</v>
      </c>
      <c r="D52" s="353">
        <v>1282</v>
      </c>
      <c r="E52" s="388">
        <v>1354.7</v>
      </c>
      <c r="F52" s="311">
        <v>1232.7</v>
      </c>
      <c r="G52" s="303" t="s">
        <v>727</v>
      </c>
      <c r="H52" s="1"/>
      <c r="I52" s="1"/>
      <c r="J52" s="1"/>
      <c r="K52" s="1"/>
      <c r="L52" s="1"/>
      <c r="M52" s="1"/>
      <c r="N52" s="1"/>
      <c r="P52" s="1"/>
      <c r="Q52" s="1"/>
    </row>
    <row r="53" spans="1:17" ht="15" thickBot="1" x14ac:dyDescent="0.25">
      <c r="A53" s="14" t="s">
        <v>728</v>
      </c>
      <c r="B53" s="15" t="s">
        <v>826</v>
      </c>
      <c r="C53" s="77">
        <v>1294.0999999999999</v>
      </c>
      <c r="D53" s="353">
        <v>1332.9</v>
      </c>
      <c r="E53" s="388">
        <v>1408.5</v>
      </c>
      <c r="F53" s="311">
        <v>1308.8</v>
      </c>
      <c r="G53" s="303" t="s">
        <v>730</v>
      </c>
      <c r="H53" s="1"/>
      <c r="I53" s="1"/>
      <c r="J53" s="1"/>
      <c r="K53" s="1"/>
      <c r="L53" s="1"/>
      <c r="M53" s="1"/>
      <c r="N53" s="1"/>
      <c r="P53" s="1"/>
      <c r="Q53" s="1"/>
    </row>
    <row r="54" spans="1:17" ht="15" thickBot="1" x14ac:dyDescent="0.25">
      <c r="A54" s="14" t="s">
        <v>731</v>
      </c>
      <c r="B54" s="15" t="s">
        <v>827</v>
      </c>
      <c r="C54" s="77">
        <v>1343.5</v>
      </c>
      <c r="D54" s="353">
        <v>1383.8</v>
      </c>
      <c r="E54" s="388">
        <v>1462.3</v>
      </c>
      <c r="F54" s="311">
        <v>1308.8</v>
      </c>
      <c r="G54" s="303" t="s">
        <v>733</v>
      </c>
      <c r="H54" s="1"/>
      <c r="I54" s="1"/>
      <c r="J54" s="1"/>
      <c r="K54" s="1"/>
      <c r="L54" s="1"/>
      <c r="M54" s="1"/>
      <c r="N54" s="1"/>
      <c r="P54" s="1"/>
      <c r="Q54" s="1"/>
    </row>
    <row r="55" spans="1:17" ht="15" thickBot="1" x14ac:dyDescent="0.25">
      <c r="A55" s="14" t="s">
        <v>828</v>
      </c>
      <c r="B55" s="15" t="s">
        <v>829</v>
      </c>
      <c r="C55" s="77">
        <v>1436</v>
      </c>
      <c r="D55" s="353">
        <v>1479.1</v>
      </c>
      <c r="E55" s="388">
        <v>1563</v>
      </c>
      <c r="F55" s="311">
        <v>1426</v>
      </c>
      <c r="G55" s="303" t="s">
        <v>830</v>
      </c>
      <c r="H55" s="1"/>
      <c r="I55" s="1"/>
      <c r="J55" s="1"/>
      <c r="K55" s="1"/>
      <c r="L55" s="1"/>
      <c r="M55" s="1"/>
      <c r="N55" s="1"/>
      <c r="P55" s="1"/>
      <c r="Q55" s="1"/>
    </row>
    <row r="56" spans="1:17" ht="15" hidden="1" thickBot="1" x14ac:dyDescent="0.25">
      <c r="A56" s="14" t="s">
        <v>831</v>
      </c>
      <c r="B56" s="15" t="s">
        <v>832</v>
      </c>
      <c r="C56" s="15"/>
      <c r="D56" s="378"/>
      <c r="E56" s="388">
        <v>0</v>
      </c>
      <c r="F56" s="291">
        <v>0</v>
      </c>
      <c r="G56" s="312">
        <v>1426</v>
      </c>
      <c r="H56" s="1"/>
      <c r="I56" s="1"/>
      <c r="J56" s="1"/>
      <c r="K56" s="1"/>
      <c r="L56" s="1"/>
      <c r="M56" s="1"/>
      <c r="N56" s="1"/>
      <c r="P56" s="1"/>
      <c r="Q56" s="1"/>
    </row>
    <row r="57" spans="1:17" ht="15" hidden="1" thickBot="1" x14ac:dyDescent="0.25">
      <c r="A57" s="14" t="s">
        <v>833</v>
      </c>
      <c r="B57" s="15" t="s">
        <v>834</v>
      </c>
      <c r="C57" s="15"/>
      <c r="D57" s="378"/>
      <c r="E57" s="388">
        <v>0</v>
      </c>
      <c r="F57" s="291">
        <v>0</v>
      </c>
      <c r="G57" s="312">
        <v>1426</v>
      </c>
      <c r="H57" s="1"/>
      <c r="I57" s="1"/>
      <c r="J57" s="1"/>
      <c r="K57" s="1"/>
      <c r="L57" s="1"/>
      <c r="M57" s="1"/>
      <c r="N57" s="1"/>
      <c r="P57" s="1"/>
      <c r="Q57" s="1"/>
    </row>
    <row r="58" spans="1:17" ht="15.75" thickBot="1" x14ac:dyDescent="0.3">
      <c r="A58" s="14" t="s">
        <v>743</v>
      </c>
      <c r="B58" s="76" t="s">
        <v>835</v>
      </c>
      <c r="C58" s="15"/>
      <c r="D58" s="378"/>
      <c r="E58" s="388">
        <v>1563</v>
      </c>
      <c r="F58" s="311">
        <v>1541.3</v>
      </c>
      <c r="G58" s="303" t="s">
        <v>745</v>
      </c>
      <c r="H58" s="1"/>
      <c r="I58" s="1"/>
      <c r="J58" s="1"/>
      <c r="K58" s="1"/>
      <c r="L58" s="1"/>
      <c r="M58" s="1"/>
      <c r="N58" s="1"/>
      <c r="P58" s="1"/>
      <c r="Q58" s="1"/>
    </row>
    <row r="59" spans="1:17" ht="15" x14ac:dyDescent="0.2">
      <c r="A59" s="45" t="s">
        <v>836</v>
      </c>
      <c r="B59" s="168"/>
      <c r="C59" s="137"/>
      <c r="D59" s="164"/>
      <c r="E59" s="369"/>
      <c r="F59" s="361"/>
      <c r="G59" s="292"/>
      <c r="H59" s="1"/>
      <c r="I59" s="1"/>
      <c r="J59" s="1"/>
      <c r="K59" s="1"/>
      <c r="L59" s="1"/>
      <c r="M59" s="1"/>
      <c r="N59" s="1"/>
      <c r="P59" s="1"/>
      <c r="Q59" s="1"/>
    </row>
    <row r="60" spans="1:17" ht="15.75" thickBot="1" x14ac:dyDescent="0.3">
      <c r="A60" s="14" t="s">
        <v>725</v>
      </c>
      <c r="B60" s="76" t="s">
        <v>837</v>
      </c>
      <c r="C60" s="77">
        <v>1244.7</v>
      </c>
      <c r="D60" s="353">
        <v>1282</v>
      </c>
      <c r="E60" s="389">
        <v>1354.7</v>
      </c>
      <c r="F60" s="311">
        <v>1232.7</v>
      </c>
      <c r="G60" s="303" t="s">
        <v>749</v>
      </c>
      <c r="H60" s="1"/>
      <c r="I60" s="1"/>
      <c r="J60" s="1"/>
      <c r="K60" s="1"/>
      <c r="L60" s="1"/>
      <c r="M60" s="1"/>
      <c r="N60" s="1"/>
      <c r="P60" s="1"/>
      <c r="Q60" s="1"/>
    </row>
    <row r="61" spans="1:17" ht="15.75" thickBot="1" x14ac:dyDescent="0.3">
      <c r="A61" s="14" t="s">
        <v>728</v>
      </c>
      <c r="B61" s="76" t="s">
        <v>838</v>
      </c>
      <c r="C61" s="77">
        <v>1294.0999999999999</v>
      </c>
      <c r="D61" s="353">
        <v>1332.9</v>
      </c>
      <c r="E61" s="389">
        <v>1408.5</v>
      </c>
      <c r="F61" s="311">
        <v>1308.8</v>
      </c>
      <c r="G61" s="303" t="s">
        <v>751</v>
      </c>
      <c r="H61" s="1"/>
      <c r="I61" s="1"/>
      <c r="J61" s="1"/>
      <c r="K61" s="1"/>
      <c r="L61" s="1"/>
      <c r="M61" s="1"/>
      <c r="N61" s="1"/>
      <c r="P61" s="1"/>
      <c r="Q61" s="1"/>
    </row>
    <row r="62" spans="1:17" ht="15.75" thickBot="1" x14ac:dyDescent="0.3">
      <c r="A62" s="14" t="s">
        <v>731</v>
      </c>
      <c r="B62" s="76" t="s">
        <v>839</v>
      </c>
      <c r="C62" s="77">
        <v>1343.5</v>
      </c>
      <c r="D62" s="353">
        <v>1383.8</v>
      </c>
      <c r="E62" s="389">
        <v>1462.3</v>
      </c>
      <c r="F62" s="311">
        <v>1308.8</v>
      </c>
      <c r="G62" s="303" t="s">
        <v>753</v>
      </c>
      <c r="H62" s="1"/>
      <c r="I62" s="1"/>
      <c r="J62" s="1"/>
      <c r="K62" s="1"/>
      <c r="L62" s="1"/>
      <c r="M62" s="1"/>
      <c r="N62" s="1"/>
      <c r="P62" s="1"/>
      <c r="Q62" s="1"/>
    </row>
    <row r="63" spans="1:17" ht="15.75" thickBot="1" x14ac:dyDescent="0.3">
      <c r="A63" s="14" t="s">
        <v>840</v>
      </c>
      <c r="B63" s="76" t="s">
        <v>841</v>
      </c>
      <c r="C63" s="77">
        <v>1436</v>
      </c>
      <c r="D63" s="353">
        <v>1479.1</v>
      </c>
      <c r="E63" s="389">
        <v>1563</v>
      </c>
      <c r="F63" s="311">
        <v>1483.3</v>
      </c>
      <c r="G63" s="303" t="s">
        <v>842</v>
      </c>
      <c r="H63" s="1"/>
      <c r="I63" s="1"/>
      <c r="J63" s="1"/>
      <c r="K63" s="1"/>
      <c r="L63" s="1"/>
      <c r="M63" s="1"/>
      <c r="N63" s="1"/>
      <c r="P63" s="1"/>
      <c r="Q63" s="1"/>
    </row>
    <row r="64" spans="1:17" ht="15" x14ac:dyDescent="0.25">
      <c r="A64" s="313" t="s">
        <v>743</v>
      </c>
      <c r="B64" s="76" t="s">
        <v>843</v>
      </c>
      <c r="C64" s="77"/>
      <c r="D64" s="353"/>
      <c r="E64" s="390">
        <v>1659.3</v>
      </c>
      <c r="F64" s="314">
        <v>1659.3</v>
      </c>
      <c r="G64" s="303" t="s">
        <v>761</v>
      </c>
      <c r="H64" s="1"/>
      <c r="I64" s="1"/>
      <c r="J64" s="1"/>
      <c r="K64" s="1"/>
      <c r="L64" s="1"/>
      <c r="M64" s="1"/>
      <c r="N64" s="1"/>
      <c r="P64" s="1"/>
      <c r="Q64" s="1"/>
    </row>
    <row r="65" spans="1:17" ht="15" x14ac:dyDescent="0.2">
      <c r="A65" s="45" t="s">
        <v>844</v>
      </c>
      <c r="B65" s="168"/>
      <c r="C65" s="137"/>
      <c r="D65" s="164"/>
      <c r="E65" s="369"/>
      <c r="F65" s="361"/>
      <c r="G65" s="292"/>
      <c r="H65" s="1"/>
      <c r="I65" s="1"/>
      <c r="J65" s="1"/>
      <c r="K65" s="1"/>
      <c r="L65" s="1"/>
      <c r="M65" s="1"/>
      <c r="N65" s="1"/>
      <c r="P65" s="1"/>
      <c r="Q65" s="1"/>
    </row>
    <row r="66" spans="1:17" ht="15.75" thickBot="1" x14ac:dyDescent="0.3">
      <c r="A66" s="14" t="s">
        <v>725</v>
      </c>
      <c r="B66" s="76" t="s">
        <v>845</v>
      </c>
      <c r="C66" s="77">
        <v>1244.7</v>
      </c>
      <c r="D66" s="353">
        <v>1282</v>
      </c>
      <c r="E66" s="389">
        <v>1354.7</v>
      </c>
      <c r="F66" s="311">
        <v>1308.8</v>
      </c>
      <c r="G66" s="303" t="s">
        <v>765</v>
      </c>
      <c r="H66" s="56"/>
      <c r="I66" s="1"/>
      <c r="J66" s="1"/>
      <c r="K66" s="1"/>
      <c r="L66" s="1"/>
      <c r="M66" s="1"/>
      <c r="N66" s="1"/>
      <c r="P66" s="1"/>
      <c r="Q66" s="1"/>
    </row>
    <row r="67" spans="1:17" ht="15.75" thickBot="1" x14ac:dyDescent="0.3">
      <c r="A67" s="14" t="s">
        <v>728</v>
      </c>
      <c r="B67" s="76" t="s">
        <v>846</v>
      </c>
      <c r="C67" s="77">
        <v>1294.0999999999999</v>
      </c>
      <c r="D67" s="353">
        <v>1332.9</v>
      </c>
      <c r="E67" s="389">
        <v>1408.5</v>
      </c>
      <c r="F67" s="311">
        <v>1409</v>
      </c>
      <c r="G67" s="303" t="s">
        <v>767</v>
      </c>
      <c r="H67" s="56"/>
      <c r="I67" s="1"/>
      <c r="J67" s="1"/>
      <c r="K67" s="1"/>
      <c r="L67" s="1"/>
      <c r="M67" s="1"/>
      <c r="N67" s="1"/>
      <c r="P67" s="1"/>
      <c r="Q67" s="1"/>
    </row>
    <row r="68" spans="1:17" ht="15.75" thickBot="1" x14ac:dyDescent="0.3">
      <c r="A68" s="14" t="s">
        <v>731</v>
      </c>
      <c r="B68" s="76" t="s">
        <v>847</v>
      </c>
      <c r="C68" s="77">
        <v>1343.5</v>
      </c>
      <c r="D68" s="353">
        <v>1383.8</v>
      </c>
      <c r="E68" s="389">
        <v>1462.3</v>
      </c>
      <c r="F68" s="311">
        <v>1409</v>
      </c>
      <c r="G68" s="303" t="s">
        <v>769</v>
      </c>
      <c r="H68" s="56"/>
      <c r="I68" s="1"/>
      <c r="J68" s="1"/>
      <c r="K68" s="1"/>
      <c r="L68" s="1"/>
      <c r="M68" s="1"/>
      <c r="N68" s="1"/>
      <c r="P68" s="1"/>
      <c r="Q68" s="1"/>
    </row>
    <row r="69" spans="1:17" ht="15.75" thickBot="1" x14ac:dyDescent="0.3">
      <c r="A69" s="14" t="s">
        <v>840</v>
      </c>
      <c r="B69" s="76" t="s">
        <v>848</v>
      </c>
      <c r="C69" s="77">
        <v>1436</v>
      </c>
      <c r="D69" s="353">
        <v>1479.1</v>
      </c>
      <c r="E69" s="390">
        <v>1565.3</v>
      </c>
      <c r="F69" s="311">
        <v>1565.3</v>
      </c>
      <c r="G69" s="303" t="s">
        <v>849</v>
      </c>
      <c r="H69" s="56"/>
      <c r="I69" s="1"/>
      <c r="J69" s="1"/>
      <c r="K69" s="1"/>
      <c r="L69" s="1"/>
      <c r="M69" s="1"/>
      <c r="N69" s="1"/>
      <c r="P69" s="1"/>
      <c r="Q69" s="1"/>
    </row>
    <row r="70" spans="1:17" ht="15.75" thickBot="1" x14ac:dyDescent="0.3">
      <c r="A70" s="313" t="s">
        <v>743</v>
      </c>
      <c r="B70" s="76" t="s">
        <v>850</v>
      </c>
      <c r="C70" s="15"/>
      <c r="D70" s="378"/>
      <c r="E70" s="390">
        <v>1689.5</v>
      </c>
      <c r="F70" s="311">
        <v>1689.5</v>
      </c>
      <c r="G70" s="303" t="s">
        <v>777</v>
      </c>
      <c r="H70" s="56"/>
      <c r="I70" s="1"/>
      <c r="J70" s="1"/>
      <c r="K70" s="1"/>
      <c r="L70" s="1"/>
      <c r="M70" s="1"/>
      <c r="N70" s="1"/>
      <c r="P70" s="1"/>
      <c r="Q70" s="1"/>
    </row>
    <row r="71" spans="1:17" ht="42.75" x14ac:dyDescent="0.2">
      <c r="A71" s="14" t="s">
        <v>851</v>
      </c>
      <c r="B71" s="15" t="s">
        <v>852</v>
      </c>
      <c r="C71" s="77">
        <v>1337.8</v>
      </c>
      <c r="D71" s="353">
        <v>1377.9</v>
      </c>
      <c r="E71" s="389">
        <v>1456</v>
      </c>
      <c r="F71" s="315">
        <v>1232.7</v>
      </c>
      <c r="G71" s="305" t="s">
        <v>780</v>
      </c>
      <c r="H71" s="1"/>
      <c r="I71" s="1"/>
      <c r="J71" s="1"/>
      <c r="K71" s="1"/>
      <c r="L71" s="1"/>
      <c r="M71" s="1"/>
      <c r="N71" s="1"/>
      <c r="P71" s="1"/>
      <c r="Q71" s="1"/>
    </row>
    <row r="72" spans="1:17" ht="42.75" x14ac:dyDescent="0.2">
      <c r="A72" s="14" t="s">
        <v>853</v>
      </c>
      <c r="B72" s="15" t="s">
        <v>854</v>
      </c>
      <c r="C72" s="77">
        <v>1360.4</v>
      </c>
      <c r="D72" s="353">
        <v>1401.2</v>
      </c>
      <c r="E72" s="389">
        <v>1480.6</v>
      </c>
      <c r="F72" s="315">
        <v>1308.8</v>
      </c>
      <c r="G72" s="305" t="s">
        <v>780</v>
      </c>
      <c r="H72" s="1"/>
      <c r="I72" s="1"/>
      <c r="J72" s="1"/>
      <c r="K72" s="1"/>
      <c r="L72" s="1"/>
      <c r="M72" s="1"/>
      <c r="N72" s="1"/>
      <c r="P72" s="1"/>
      <c r="Q72" s="1"/>
    </row>
    <row r="73" spans="1:17" ht="42.75" x14ac:dyDescent="0.2">
      <c r="A73" s="14" t="s">
        <v>855</v>
      </c>
      <c r="B73" s="15" t="s">
        <v>856</v>
      </c>
      <c r="C73" s="77">
        <v>1412.2</v>
      </c>
      <c r="D73" s="353">
        <v>1454.6</v>
      </c>
      <c r="E73" s="389">
        <v>1537.1</v>
      </c>
      <c r="F73" s="315">
        <v>1308.8</v>
      </c>
      <c r="G73" s="305" t="s">
        <v>780</v>
      </c>
      <c r="H73" s="1"/>
      <c r="I73" s="1"/>
      <c r="J73" s="1"/>
      <c r="K73" s="1"/>
      <c r="L73" s="1"/>
      <c r="M73" s="1"/>
      <c r="N73" s="1"/>
      <c r="P73" s="1"/>
      <c r="Q73" s="1"/>
    </row>
    <row r="74" spans="1:17" ht="42.75" x14ac:dyDescent="0.2">
      <c r="A74" s="14" t="s">
        <v>857</v>
      </c>
      <c r="B74" s="15" t="s">
        <v>858</v>
      </c>
      <c r="C74" s="77">
        <v>1468.5</v>
      </c>
      <c r="D74" s="353">
        <v>1512.6</v>
      </c>
      <c r="E74" s="389">
        <v>1598.4</v>
      </c>
      <c r="F74" s="315">
        <v>1426</v>
      </c>
      <c r="G74" s="305" t="s">
        <v>780</v>
      </c>
      <c r="H74" s="1"/>
      <c r="I74" s="1"/>
      <c r="J74" s="1"/>
      <c r="K74" s="1"/>
      <c r="L74" s="1"/>
      <c r="M74" s="1"/>
      <c r="N74" s="1"/>
      <c r="P74" s="1"/>
      <c r="Q74" s="1"/>
    </row>
    <row r="75" spans="1:17" ht="42.75" x14ac:dyDescent="0.2">
      <c r="A75" s="14" t="s">
        <v>859</v>
      </c>
      <c r="B75" s="15" t="s">
        <v>860</v>
      </c>
      <c r="C75" s="77">
        <v>1497.8</v>
      </c>
      <c r="D75" s="353">
        <v>1542.7</v>
      </c>
      <c r="E75" s="389">
        <v>1630.2</v>
      </c>
      <c r="F75" s="315">
        <v>1426</v>
      </c>
      <c r="G75" s="305" t="s">
        <v>780</v>
      </c>
      <c r="H75" s="1"/>
      <c r="I75" s="1"/>
      <c r="J75" s="1"/>
      <c r="K75" s="1"/>
      <c r="L75" s="1"/>
      <c r="M75" s="1"/>
      <c r="N75" s="1"/>
      <c r="P75" s="1"/>
      <c r="Q75" s="1"/>
    </row>
    <row r="76" spans="1:17" ht="42.75" x14ac:dyDescent="0.2">
      <c r="A76" s="14" t="s">
        <v>861</v>
      </c>
      <c r="B76" s="15" t="s">
        <v>862</v>
      </c>
      <c r="C76" s="77">
        <v>1550</v>
      </c>
      <c r="D76" s="353">
        <v>1596.5</v>
      </c>
      <c r="E76" s="389">
        <v>1687</v>
      </c>
      <c r="F76" s="315">
        <v>1426</v>
      </c>
      <c r="G76" s="305" t="s">
        <v>780</v>
      </c>
      <c r="H76" s="1"/>
      <c r="I76" s="1"/>
      <c r="J76" s="1"/>
      <c r="K76" s="1"/>
      <c r="L76" s="1"/>
      <c r="M76" s="1"/>
      <c r="N76" s="1"/>
      <c r="P76" s="1"/>
      <c r="Q76" s="1"/>
    </row>
    <row r="77" spans="1:17" ht="42.75" x14ac:dyDescent="0.2">
      <c r="A77" s="14" t="s">
        <v>863</v>
      </c>
      <c r="B77" s="15" t="s">
        <v>864</v>
      </c>
      <c r="C77" s="77">
        <v>1572.4</v>
      </c>
      <c r="D77" s="353">
        <v>1619.6</v>
      </c>
      <c r="E77" s="389">
        <v>1711.4</v>
      </c>
      <c r="F77" s="315">
        <v>1541.3</v>
      </c>
      <c r="G77" s="305" t="s">
        <v>780</v>
      </c>
      <c r="H77" s="1"/>
      <c r="I77" s="1"/>
      <c r="J77" s="1"/>
      <c r="K77" s="1"/>
      <c r="L77" s="1"/>
      <c r="M77" s="1"/>
      <c r="N77" s="1"/>
      <c r="P77" s="1"/>
      <c r="Q77" s="1"/>
    </row>
    <row r="78" spans="1:17" ht="42.75" x14ac:dyDescent="0.2">
      <c r="A78" s="14" t="s">
        <v>865</v>
      </c>
      <c r="B78" s="15" t="s">
        <v>866</v>
      </c>
      <c r="C78" s="77">
        <v>1652.6</v>
      </c>
      <c r="D78" s="353">
        <v>1702.2</v>
      </c>
      <c r="E78" s="389">
        <v>1798.7</v>
      </c>
      <c r="F78" s="315">
        <v>1541.3</v>
      </c>
      <c r="G78" s="305" t="s">
        <v>780</v>
      </c>
      <c r="H78" s="1"/>
      <c r="I78" s="1"/>
      <c r="J78" s="1"/>
      <c r="K78" s="1"/>
      <c r="L78" s="1"/>
      <c r="M78" s="1"/>
      <c r="N78" s="1"/>
      <c r="P78" s="1"/>
      <c r="Q78" s="1"/>
    </row>
    <row r="79" spans="1:17" ht="42.75" x14ac:dyDescent="0.2">
      <c r="A79" s="14" t="s">
        <v>867</v>
      </c>
      <c r="B79" s="15" t="s">
        <v>868</v>
      </c>
      <c r="C79" s="77">
        <v>1705.1</v>
      </c>
      <c r="D79" s="353">
        <v>1756.3</v>
      </c>
      <c r="E79" s="389">
        <v>1855.9</v>
      </c>
      <c r="F79" s="315">
        <v>1541.3</v>
      </c>
      <c r="G79" s="305" t="s">
        <v>780</v>
      </c>
      <c r="H79" s="1"/>
      <c r="I79" s="1"/>
      <c r="J79" s="1"/>
      <c r="K79" s="1"/>
      <c r="L79" s="1"/>
      <c r="M79" s="1"/>
      <c r="N79" s="1"/>
      <c r="P79" s="1"/>
      <c r="Q79" s="1"/>
    </row>
    <row r="80" spans="1:17" ht="42" customHeight="1" x14ac:dyDescent="0.2">
      <c r="A80" s="14" t="s">
        <v>869</v>
      </c>
      <c r="B80" s="15" t="s">
        <v>870</v>
      </c>
      <c r="C80" s="77">
        <v>1757.2</v>
      </c>
      <c r="D80" s="353">
        <v>1809.9</v>
      </c>
      <c r="E80" s="389">
        <v>1912.5</v>
      </c>
      <c r="F80" s="315">
        <v>1541.3</v>
      </c>
      <c r="G80" s="305" t="s">
        <v>780</v>
      </c>
      <c r="H80" s="1"/>
      <c r="I80" s="1"/>
      <c r="J80" s="1"/>
      <c r="K80" s="1"/>
      <c r="L80" s="1"/>
      <c r="M80" s="1"/>
      <c r="N80" s="1"/>
      <c r="P80" s="1"/>
      <c r="Q80" s="1"/>
    </row>
    <row r="81" spans="1:17" ht="43.5" customHeight="1" x14ac:dyDescent="0.2">
      <c r="A81" s="14" t="s">
        <v>871</v>
      </c>
      <c r="B81" s="15" t="s">
        <v>872</v>
      </c>
      <c r="C81" s="77">
        <v>1652.6</v>
      </c>
      <c r="D81" s="353">
        <v>1702.2</v>
      </c>
      <c r="E81" s="389">
        <v>1798.7</v>
      </c>
      <c r="F81" s="315">
        <v>1541.3</v>
      </c>
      <c r="G81" s="305" t="s">
        <v>780</v>
      </c>
      <c r="H81" s="1"/>
      <c r="I81" s="1"/>
      <c r="J81" s="1"/>
      <c r="K81" s="1"/>
      <c r="L81" s="1"/>
      <c r="M81" s="1"/>
      <c r="N81" s="1"/>
      <c r="P81" s="1"/>
      <c r="Q81" s="1"/>
    </row>
    <row r="82" spans="1:17" ht="42.75" x14ac:dyDescent="0.2">
      <c r="A82" s="14" t="s">
        <v>873</v>
      </c>
      <c r="B82" s="15" t="s">
        <v>874</v>
      </c>
      <c r="C82" s="77">
        <v>1715.4</v>
      </c>
      <c r="D82" s="353">
        <v>1766.9</v>
      </c>
      <c r="E82" s="389">
        <v>1867.1</v>
      </c>
      <c r="F82" s="315">
        <v>1541.3</v>
      </c>
      <c r="G82" s="305" t="s">
        <v>780</v>
      </c>
      <c r="H82" s="1"/>
      <c r="I82" s="1"/>
      <c r="J82" s="1"/>
      <c r="K82" s="1"/>
      <c r="L82" s="1"/>
      <c r="M82" s="1"/>
      <c r="N82" s="1"/>
      <c r="P82" s="1"/>
      <c r="Q82" s="1"/>
    </row>
    <row r="83" spans="1:17" ht="42.75" x14ac:dyDescent="0.2">
      <c r="A83" s="14" t="s">
        <v>875</v>
      </c>
      <c r="B83" s="15" t="s">
        <v>876</v>
      </c>
      <c r="C83" s="77">
        <v>1757.4</v>
      </c>
      <c r="D83" s="353">
        <v>1810.1</v>
      </c>
      <c r="E83" s="389">
        <v>1912.7</v>
      </c>
      <c r="F83" s="315">
        <v>1541.3</v>
      </c>
      <c r="G83" s="305" t="s">
        <v>780</v>
      </c>
      <c r="H83" s="1"/>
      <c r="I83" s="1"/>
      <c r="J83" s="1"/>
      <c r="K83" s="1"/>
      <c r="L83" s="1"/>
      <c r="M83" s="1"/>
      <c r="N83" s="1"/>
      <c r="P83" s="1"/>
      <c r="Q83" s="1"/>
    </row>
    <row r="84" spans="1:17" ht="42.75" x14ac:dyDescent="0.2">
      <c r="A84" s="14" t="s">
        <v>877</v>
      </c>
      <c r="B84" s="15" t="s">
        <v>878</v>
      </c>
      <c r="C84" s="77">
        <v>1810.2</v>
      </c>
      <c r="D84" s="353">
        <v>1864.5</v>
      </c>
      <c r="E84" s="389">
        <v>1970.2</v>
      </c>
      <c r="F84" s="315">
        <v>1541.3</v>
      </c>
      <c r="G84" s="305" t="s">
        <v>780</v>
      </c>
      <c r="H84" s="1"/>
      <c r="I84" s="1"/>
      <c r="J84" s="1"/>
      <c r="K84" s="1"/>
      <c r="L84" s="1"/>
      <c r="M84" s="1"/>
      <c r="N84" s="1"/>
      <c r="P84" s="1"/>
      <c r="Q84" s="1"/>
    </row>
    <row r="85" spans="1:17" ht="42.75" x14ac:dyDescent="0.2">
      <c r="A85" s="14" t="s">
        <v>879</v>
      </c>
      <c r="B85" s="15" t="s">
        <v>880</v>
      </c>
      <c r="C85" s="77">
        <v>1860</v>
      </c>
      <c r="D85" s="353">
        <v>1915.8</v>
      </c>
      <c r="E85" s="389">
        <v>2024.4</v>
      </c>
      <c r="F85" s="315">
        <v>1541.3</v>
      </c>
      <c r="G85" s="305" t="s">
        <v>780</v>
      </c>
      <c r="H85" s="1"/>
      <c r="I85" s="1"/>
      <c r="J85" s="1"/>
      <c r="K85" s="1"/>
      <c r="L85" s="1"/>
      <c r="M85" s="1"/>
      <c r="N85" s="1"/>
      <c r="P85" s="1"/>
      <c r="Q85" s="1"/>
    </row>
    <row r="86" spans="1:17" ht="42.75" x14ac:dyDescent="0.2">
      <c r="A86" s="14" t="s">
        <v>881</v>
      </c>
      <c r="B86" s="15" t="s">
        <v>882</v>
      </c>
      <c r="C86" s="77">
        <v>1914.5</v>
      </c>
      <c r="D86" s="353">
        <v>1971.9</v>
      </c>
      <c r="E86" s="389">
        <v>2083.6999999999998</v>
      </c>
      <c r="F86" s="315">
        <v>1541.3</v>
      </c>
      <c r="G86" s="305" t="s">
        <v>780</v>
      </c>
      <c r="H86" s="1"/>
      <c r="I86" s="1"/>
      <c r="J86" s="1"/>
      <c r="K86" s="1"/>
      <c r="L86" s="1"/>
      <c r="M86" s="1"/>
      <c r="N86" s="1"/>
      <c r="P86" s="1"/>
      <c r="Q86" s="1"/>
    </row>
    <row r="87" spans="1:17" ht="15" thickBot="1" x14ac:dyDescent="0.25">
      <c r="A87" s="14" t="s">
        <v>883</v>
      </c>
      <c r="B87" s="15" t="s">
        <v>884</v>
      </c>
      <c r="C87" s="77">
        <v>1819.1</v>
      </c>
      <c r="D87" s="353">
        <v>1873.7</v>
      </c>
      <c r="E87" s="389">
        <v>1979.9</v>
      </c>
      <c r="F87" s="311">
        <v>1945.4</v>
      </c>
      <c r="G87" s="305" t="s">
        <v>792</v>
      </c>
      <c r="H87" s="1"/>
      <c r="I87" s="1"/>
      <c r="J87" s="1"/>
      <c r="K87" s="1"/>
      <c r="L87" s="1"/>
      <c r="M87" s="1"/>
      <c r="N87" s="1"/>
      <c r="P87" s="1"/>
      <c r="Q87" s="1"/>
    </row>
    <row r="88" spans="1:17" ht="15" thickBot="1" x14ac:dyDescent="0.25">
      <c r="A88" s="14" t="s">
        <v>793</v>
      </c>
      <c r="B88" s="15" t="s">
        <v>885</v>
      </c>
      <c r="C88" s="77">
        <v>1869.1</v>
      </c>
      <c r="D88" s="353">
        <v>1925.2</v>
      </c>
      <c r="E88" s="389">
        <v>2034.3</v>
      </c>
      <c r="F88" s="311">
        <v>1945.4</v>
      </c>
      <c r="G88" s="305" t="s">
        <v>795</v>
      </c>
      <c r="H88" s="1"/>
      <c r="I88" s="1"/>
      <c r="J88" s="1"/>
      <c r="K88" s="1"/>
      <c r="L88" s="1"/>
      <c r="M88" s="1"/>
      <c r="N88" s="1"/>
      <c r="P88" s="1"/>
      <c r="Q88" s="1"/>
    </row>
    <row r="89" spans="1:17" ht="15" thickBot="1" x14ac:dyDescent="0.25">
      <c r="A89" s="14" t="s">
        <v>796</v>
      </c>
      <c r="B89" s="15" t="s">
        <v>886</v>
      </c>
      <c r="C89" s="77">
        <v>1923.9</v>
      </c>
      <c r="D89" s="353">
        <v>1981.6</v>
      </c>
      <c r="E89" s="389">
        <v>2094</v>
      </c>
      <c r="F89" s="311">
        <v>1945.4</v>
      </c>
      <c r="G89" s="305" t="s">
        <v>798</v>
      </c>
      <c r="H89" s="1"/>
      <c r="I89" s="1"/>
      <c r="J89" s="1"/>
      <c r="K89" s="1"/>
      <c r="L89" s="1"/>
      <c r="M89" s="1"/>
      <c r="N89" s="1"/>
      <c r="P89" s="1"/>
      <c r="Q89" s="1"/>
    </row>
    <row r="90" spans="1:17" ht="15" thickBot="1" x14ac:dyDescent="0.25">
      <c r="A90" s="14" t="s">
        <v>887</v>
      </c>
      <c r="B90" s="15" t="s">
        <v>888</v>
      </c>
      <c r="C90" s="77">
        <v>1994.6</v>
      </c>
      <c r="D90" s="353">
        <v>2054.4</v>
      </c>
      <c r="E90" s="389">
        <v>2170.9</v>
      </c>
      <c r="F90" s="311">
        <v>1945.4</v>
      </c>
      <c r="G90" s="305" t="s">
        <v>801</v>
      </c>
      <c r="H90" s="1"/>
      <c r="I90" s="1"/>
      <c r="J90" s="1"/>
      <c r="K90" s="1"/>
      <c r="L90" s="1"/>
      <c r="M90" s="1"/>
      <c r="N90" s="1"/>
      <c r="P90" s="1"/>
      <c r="Q90" s="1"/>
    </row>
    <row r="91" spans="1:17" s="63" customFormat="1" ht="15.75" thickBot="1" x14ac:dyDescent="0.3">
      <c r="A91" s="335" t="s">
        <v>889</v>
      </c>
      <c r="B91" s="76" t="s">
        <v>890</v>
      </c>
      <c r="C91" s="321">
        <v>1819.1</v>
      </c>
      <c r="D91" s="379">
        <v>1873.7</v>
      </c>
      <c r="E91" s="391">
        <v>2170.9</v>
      </c>
      <c r="F91" s="336">
        <v>1983</v>
      </c>
      <c r="G91" s="337" t="s">
        <v>804</v>
      </c>
    </row>
  </sheetData>
  <sheetProtection sheet="1" objects="1" scenarios="1"/>
  <phoneticPr fontId="1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workbookViewId="0">
      <selection activeCell="D6" sqref="D6"/>
    </sheetView>
  </sheetViews>
  <sheetFormatPr defaultRowHeight="15" x14ac:dyDescent="0.25"/>
  <cols>
    <col min="1" max="1" width="50.5703125" style="1" bestFit="1" customWidth="1"/>
    <col min="2" max="2" width="21.85546875" style="56" customWidth="1"/>
    <col min="4" max="4" width="63.42578125" bestFit="1" customWidth="1"/>
    <col min="5" max="5" width="9.5703125" bestFit="1" customWidth="1"/>
  </cols>
  <sheetData>
    <row r="1" spans="1:2" x14ac:dyDescent="0.25">
      <c r="A1" s="231" t="s">
        <v>891</v>
      </c>
      <c r="B1" s="232">
        <v>1024.7</v>
      </c>
    </row>
    <row r="2" spans="1:2" x14ac:dyDescent="0.25">
      <c r="A2" s="19" t="s">
        <v>404</v>
      </c>
      <c r="B2" s="233">
        <v>1065.2</v>
      </c>
    </row>
    <row r="3" spans="1:2" x14ac:dyDescent="0.25">
      <c r="A3" s="19" t="s">
        <v>892</v>
      </c>
      <c r="B3" s="233">
        <v>1106.2</v>
      </c>
    </row>
    <row r="4" spans="1:2" x14ac:dyDescent="0.25">
      <c r="A4" s="19" t="s">
        <v>893</v>
      </c>
      <c r="B4" s="233">
        <v>1119.0999999999999</v>
      </c>
    </row>
    <row r="5" spans="1:2" x14ac:dyDescent="0.25">
      <c r="A5" s="19" t="s">
        <v>894</v>
      </c>
      <c r="B5" s="233">
        <v>1157.2</v>
      </c>
    </row>
    <row r="6" spans="1:2" x14ac:dyDescent="0.25">
      <c r="A6" s="19" t="s">
        <v>895</v>
      </c>
      <c r="B6" s="233">
        <v>1219.5</v>
      </c>
    </row>
    <row r="7" spans="1:2" x14ac:dyDescent="0.25">
      <c r="A7" s="19" t="s">
        <v>896</v>
      </c>
      <c r="B7" s="233">
        <v>1241.4000000000001</v>
      </c>
    </row>
    <row r="8" spans="1:2" x14ac:dyDescent="0.25">
      <c r="A8" s="19" t="s">
        <v>897</v>
      </c>
      <c r="B8" s="233">
        <v>1283.5</v>
      </c>
    </row>
    <row r="9" spans="1:2" x14ac:dyDescent="0.25">
      <c r="A9" s="19" t="s">
        <v>898</v>
      </c>
      <c r="B9" s="233">
        <v>1317.2</v>
      </c>
    </row>
    <row r="10" spans="1:2" x14ac:dyDescent="0.25">
      <c r="A10" s="19" t="s">
        <v>899</v>
      </c>
      <c r="B10" s="233">
        <v>1409.7</v>
      </c>
    </row>
    <row r="11" spans="1:2" x14ac:dyDescent="0.25">
      <c r="A11" s="19" t="s">
        <v>900</v>
      </c>
      <c r="B11" s="233">
        <v>1435</v>
      </c>
    </row>
    <row r="12" spans="1:2" x14ac:dyDescent="0.25">
      <c r="A12" s="19" t="s">
        <v>901</v>
      </c>
      <c r="B12" s="233">
        <v>1485.9</v>
      </c>
    </row>
    <row r="13" spans="1:2" ht="15.75" thickBot="1" x14ac:dyDescent="0.3">
      <c r="A13" s="20" t="s">
        <v>902</v>
      </c>
      <c r="B13" s="234">
        <v>1497.8</v>
      </c>
    </row>
    <row r="14" spans="1:2" ht="15.75" thickBot="1" x14ac:dyDescent="0.3"/>
    <row r="15" spans="1:2" x14ac:dyDescent="0.25">
      <c r="A15" s="49" t="s">
        <v>903</v>
      </c>
      <c r="B15" s="53">
        <v>1174</v>
      </c>
    </row>
    <row r="16" spans="1:2" x14ac:dyDescent="0.25">
      <c r="A16" s="50" t="s">
        <v>904</v>
      </c>
      <c r="B16" s="54">
        <v>1219.5</v>
      </c>
    </row>
    <row r="17" spans="1:2" x14ac:dyDescent="0.25">
      <c r="A17" s="50" t="s">
        <v>905</v>
      </c>
      <c r="B17" s="54">
        <v>1273.4000000000001</v>
      </c>
    </row>
    <row r="18" spans="1:2" x14ac:dyDescent="0.25">
      <c r="A18" s="50" t="s">
        <v>906</v>
      </c>
      <c r="B18" s="54">
        <v>1317.2</v>
      </c>
    </row>
    <row r="19" spans="1:2" x14ac:dyDescent="0.25">
      <c r="A19" s="50" t="s">
        <v>907</v>
      </c>
      <c r="B19" s="54">
        <v>1435</v>
      </c>
    </row>
    <row r="20" spans="1:2" x14ac:dyDescent="0.25">
      <c r="A20" s="50" t="s">
        <v>908</v>
      </c>
      <c r="B20" s="54">
        <v>1485.9</v>
      </c>
    </row>
    <row r="21" spans="1:2" ht="15.75" thickBot="1" x14ac:dyDescent="0.3">
      <c r="A21" s="50"/>
      <c r="B21" s="54"/>
    </row>
    <row r="22" spans="1:2" x14ac:dyDescent="0.25">
      <c r="A22" s="49" t="s">
        <v>909</v>
      </c>
      <c r="B22" s="53">
        <v>1174</v>
      </c>
    </row>
    <row r="23" spans="1:2" x14ac:dyDescent="0.25">
      <c r="A23" s="50" t="s">
        <v>910</v>
      </c>
      <c r="B23" s="54">
        <v>1219.5</v>
      </c>
    </row>
    <row r="24" spans="1:2" x14ac:dyDescent="0.25">
      <c r="A24" s="50" t="s">
        <v>911</v>
      </c>
      <c r="B24" s="54">
        <v>1273.4000000000001</v>
      </c>
    </row>
    <row r="25" spans="1:2" x14ac:dyDescent="0.25">
      <c r="A25" s="50" t="s">
        <v>912</v>
      </c>
      <c r="B25" s="54">
        <v>1317.2</v>
      </c>
    </row>
    <row r="26" spans="1:2" x14ac:dyDescent="0.25">
      <c r="A26" s="50" t="s">
        <v>913</v>
      </c>
      <c r="B26" s="54">
        <v>1435</v>
      </c>
    </row>
    <row r="27" spans="1:2" x14ac:dyDescent="0.25">
      <c r="A27" s="50" t="s">
        <v>908</v>
      </c>
      <c r="B27" s="54">
        <v>1485.9</v>
      </c>
    </row>
    <row r="28" spans="1:2" x14ac:dyDescent="0.25">
      <c r="A28" s="50"/>
      <c r="B28" s="54"/>
    </row>
    <row r="29" spans="1:2" x14ac:dyDescent="0.25">
      <c r="A29" s="50" t="s">
        <v>914</v>
      </c>
      <c r="B29" s="54">
        <v>1493.9</v>
      </c>
    </row>
    <row r="30" spans="1:2" x14ac:dyDescent="0.25">
      <c r="A30" s="50" t="s">
        <v>915</v>
      </c>
      <c r="B30" s="54">
        <v>1548.3</v>
      </c>
    </row>
    <row r="31" spans="1:2" x14ac:dyDescent="0.25">
      <c r="A31" s="50" t="s">
        <v>916</v>
      </c>
      <c r="B31" s="54">
        <v>1607.4</v>
      </c>
    </row>
    <row r="32" spans="1:2" x14ac:dyDescent="0.25">
      <c r="A32" s="50" t="s">
        <v>917</v>
      </c>
      <c r="B32" s="54">
        <v>1671.4</v>
      </c>
    </row>
    <row r="33" spans="1:2" x14ac:dyDescent="0.25">
      <c r="A33" s="50"/>
      <c r="B33" s="54"/>
    </row>
    <row r="34" spans="1:2" x14ac:dyDescent="0.25">
      <c r="A34" s="50" t="s">
        <v>918</v>
      </c>
      <c r="B34" s="54">
        <v>1743.9</v>
      </c>
    </row>
    <row r="35" spans="1:2" x14ac:dyDescent="0.25">
      <c r="A35" s="50" t="s">
        <v>919</v>
      </c>
      <c r="B35" s="54">
        <v>1792.8</v>
      </c>
    </row>
    <row r="36" spans="1:2" x14ac:dyDescent="0.25">
      <c r="A36" s="50" t="s">
        <v>920</v>
      </c>
      <c r="B36" s="54">
        <v>1831.3</v>
      </c>
    </row>
    <row r="37" spans="1:2" x14ac:dyDescent="0.25">
      <c r="A37" s="50" t="s">
        <v>921</v>
      </c>
      <c r="B37" s="54">
        <v>1912.6</v>
      </c>
    </row>
    <row r="38" spans="1:2" x14ac:dyDescent="0.25">
      <c r="A38" s="50" t="s">
        <v>922</v>
      </c>
      <c r="B38" s="54">
        <v>1983.2</v>
      </c>
    </row>
    <row r="39" spans="1:2" x14ac:dyDescent="0.25">
      <c r="A39" s="50"/>
      <c r="B39" s="54"/>
    </row>
    <row r="40" spans="1:2" x14ac:dyDescent="0.25">
      <c r="A40" s="50" t="s">
        <v>923</v>
      </c>
      <c r="B40" s="54">
        <v>2111.6</v>
      </c>
    </row>
    <row r="41" spans="1:2" x14ac:dyDescent="0.25">
      <c r="A41" s="50" t="s">
        <v>924</v>
      </c>
      <c r="B41" s="54">
        <v>2253.3000000000002</v>
      </c>
    </row>
    <row r="42" spans="1:2" x14ac:dyDescent="0.25">
      <c r="A42" s="50" t="s">
        <v>925</v>
      </c>
      <c r="B42" s="54">
        <v>2450.4</v>
      </c>
    </row>
    <row r="43" spans="1:2" thickBot="1" x14ac:dyDescent="0.25">
      <c r="A43" s="51" t="s">
        <v>926</v>
      </c>
      <c r="B43" s="55">
        <v>2705.1</v>
      </c>
    </row>
    <row r="44" spans="1:2" thickBot="1" x14ac:dyDescent="0.25"/>
    <row r="45" spans="1:2" x14ac:dyDescent="0.25">
      <c r="A45" s="49" t="s">
        <v>927</v>
      </c>
      <c r="B45" s="53">
        <v>976.2</v>
      </c>
    </row>
    <row r="46" spans="1:2" thickBot="1" x14ac:dyDescent="0.25">
      <c r="A46" s="51" t="s">
        <v>928</v>
      </c>
      <c r="B46" s="55">
        <v>1024.7</v>
      </c>
    </row>
    <row r="47" spans="1:2" thickBot="1" x14ac:dyDescent="0.25"/>
    <row r="48" spans="1:2" x14ac:dyDescent="0.25">
      <c r="A48" s="49" t="s">
        <v>929</v>
      </c>
      <c r="B48" s="53">
        <v>1122.6000000000001</v>
      </c>
    </row>
    <row r="49" spans="1:5" thickBot="1" x14ac:dyDescent="0.25">
      <c r="A49" s="51" t="s">
        <v>930</v>
      </c>
      <c r="B49" s="55">
        <v>1178.3</v>
      </c>
    </row>
    <row r="50" spans="1:5" thickBot="1" x14ac:dyDescent="0.25"/>
    <row r="51" spans="1:5" x14ac:dyDescent="0.25">
      <c r="A51" s="49" t="s">
        <v>931</v>
      </c>
      <c r="B51" s="53">
        <v>1139.9000000000001</v>
      </c>
    </row>
    <row r="52" spans="1:5" x14ac:dyDescent="0.25">
      <c r="A52" s="50" t="s">
        <v>932</v>
      </c>
      <c r="B52" s="54">
        <v>1155</v>
      </c>
    </row>
    <row r="53" spans="1:5" x14ac:dyDescent="0.25">
      <c r="A53" s="50" t="s">
        <v>933</v>
      </c>
      <c r="B53" s="54">
        <v>1170.4000000000001</v>
      </c>
    </row>
    <row r="54" spans="1:5" x14ac:dyDescent="0.25">
      <c r="A54" s="50" t="s">
        <v>934</v>
      </c>
      <c r="B54" s="54">
        <v>1187.2</v>
      </c>
    </row>
    <row r="55" spans="1:5" thickBot="1" x14ac:dyDescent="0.25">
      <c r="A55" s="51" t="s">
        <v>935</v>
      </c>
      <c r="B55" s="55">
        <v>1199.2</v>
      </c>
    </row>
    <row r="56" spans="1:5" thickBot="1" x14ac:dyDescent="0.25"/>
    <row r="57" spans="1:5" thickBot="1" x14ac:dyDescent="0.25">
      <c r="A57" s="52" t="s">
        <v>936</v>
      </c>
      <c r="B57" s="57">
        <v>1476.6</v>
      </c>
    </row>
    <row r="58" spans="1:5" thickBot="1" x14ac:dyDescent="0.25"/>
    <row r="59" spans="1:5" x14ac:dyDescent="0.25">
      <c r="A59" s="49" t="s">
        <v>937</v>
      </c>
      <c r="B59" s="53">
        <v>1219.5</v>
      </c>
      <c r="D59" s="49" t="s">
        <v>938</v>
      </c>
      <c r="E59" s="53">
        <v>1515.2</v>
      </c>
    </row>
    <row r="60" spans="1:5" x14ac:dyDescent="0.25">
      <c r="A60" s="50" t="s">
        <v>939</v>
      </c>
      <c r="B60" s="54">
        <v>1244.5</v>
      </c>
      <c r="D60" s="50" t="s">
        <v>940</v>
      </c>
      <c r="E60" s="54">
        <v>1592.1</v>
      </c>
    </row>
    <row r="61" spans="1:5" thickBot="1" x14ac:dyDescent="0.25">
      <c r="A61" s="50" t="s">
        <v>941</v>
      </c>
      <c r="B61" s="54">
        <v>1275</v>
      </c>
      <c r="D61" s="51" t="s">
        <v>942</v>
      </c>
      <c r="E61" s="55">
        <v>1740.3</v>
      </c>
    </row>
    <row r="62" spans="1:5" x14ac:dyDescent="0.25">
      <c r="A62" s="50" t="s">
        <v>943</v>
      </c>
      <c r="B62" s="54">
        <v>1230.4000000000001</v>
      </c>
      <c r="D62" s="1"/>
      <c r="E62" s="56"/>
    </row>
    <row r="63" spans="1:5" x14ac:dyDescent="0.25">
      <c r="A63" s="50" t="s">
        <v>944</v>
      </c>
      <c r="B63" s="54">
        <v>1309</v>
      </c>
      <c r="D63" s="1"/>
      <c r="E63" s="56"/>
    </row>
    <row r="64" spans="1:5" x14ac:dyDescent="0.25">
      <c r="A64" s="50" t="s">
        <v>945</v>
      </c>
      <c r="B64" s="54">
        <v>1272.7</v>
      </c>
      <c r="D64" s="1"/>
      <c r="E64" s="56"/>
    </row>
    <row r="65" spans="1:5" x14ac:dyDescent="0.25">
      <c r="A65" s="50" t="s">
        <v>946</v>
      </c>
      <c r="B65" s="54">
        <v>1349.2</v>
      </c>
      <c r="D65" s="1"/>
      <c r="E65" s="56"/>
    </row>
    <row r="66" spans="1:5" x14ac:dyDescent="0.25">
      <c r="A66" s="50" t="s">
        <v>947</v>
      </c>
      <c r="B66" s="54">
        <v>1388.1000000000001</v>
      </c>
      <c r="D66" s="1"/>
      <c r="E66" s="56"/>
    </row>
    <row r="67" spans="1:5" x14ac:dyDescent="0.25">
      <c r="A67" s="50" t="s">
        <v>948</v>
      </c>
      <c r="B67" s="54">
        <v>1428.3000000000002</v>
      </c>
      <c r="D67" s="1"/>
      <c r="E67" s="56"/>
    </row>
    <row r="68" spans="1:5" thickBot="1" x14ac:dyDescent="0.25">
      <c r="A68" s="51" t="s">
        <v>949</v>
      </c>
      <c r="B68" s="55">
        <v>1465.5</v>
      </c>
      <c r="D68" s="1"/>
      <c r="E68" s="56"/>
    </row>
    <row r="69" spans="1:5" thickBot="1" x14ac:dyDescent="0.25"/>
    <row r="70" spans="1:5" x14ac:dyDescent="0.25">
      <c r="A70" s="49" t="s">
        <v>950</v>
      </c>
      <c r="B70" s="53">
        <v>1504.4</v>
      </c>
      <c r="D70" s="49" t="s">
        <v>951</v>
      </c>
      <c r="E70" s="53">
        <v>1884.6</v>
      </c>
    </row>
    <row r="71" spans="1:5" thickBot="1" x14ac:dyDescent="0.25">
      <c r="A71" s="50" t="s">
        <v>952</v>
      </c>
      <c r="B71" s="54">
        <v>1528.3000000000002</v>
      </c>
      <c r="D71" s="51" t="s">
        <v>953</v>
      </c>
      <c r="E71" s="55">
        <v>1969.7</v>
      </c>
    </row>
    <row r="72" spans="1:5" x14ac:dyDescent="0.25">
      <c r="A72" s="50" t="s">
        <v>954</v>
      </c>
      <c r="B72" s="54">
        <v>1554.8000000000002</v>
      </c>
    </row>
    <row r="73" spans="1:5" thickBot="1" x14ac:dyDescent="0.25">
      <c r="A73" s="51" t="s">
        <v>955</v>
      </c>
      <c r="B73" s="55">
        <v>1580.3000000000002</v>
      </c>
    </row>
    <row r="74" spans="1:5" thickBot="1" x14ac:dyDescent="0.25"/>
    <row r="75" spans="1:5" thickBot="1" x14ac:dyDescent="0.25">
      <c r="A75" s="49" t="s">
        <v>956</v>
      </c>
      <c r="B75" s="53">
        <v>1631.2</v>
      </c>
      <c r="D75" s="52" t="s">
        <v>957</v>
      </c>
      <c r="E75" s="57">
        <v>2038.4</v>
      </c>
    </row>
    <row r="76" spans="1:5" x14ac:dyDescent="0.25">
      <c r="A76" s="50" t="s">
        <v>958</v>
      </c>
      <c r="B76" s="54">
        <v>1661.1000000000001</v>
      </c>
    </row>
    <row r="77" spans="1:5" x14ac:dyDescent="0.25">
      <c r="A77" s="50" t="s">
        <v>959</v>
      </c>
      <c r="B77" s="54">
        <v>1689.8000000000002</v>
      </c>
    </row>
    <row r="78" spans="1:5" thickBot="1" x14ac:dyDescent="0.25">
      <c r="A78" s="51" t="s">
        <v>960</v>
      </c>
      <c r="B78" s="55">
        <v>1720.1000000000001</v>
      </c>
    </row>
    <row r="79" spans="1:5" thickBot="1" x14ac:dyDescent="0.25"/>
    <row r="80" spans="1:5" thickBot="1" x14ac:dyDescent="0.25">
      <c r="A80" s="49" t="s">
        <v>961</v>
      </c>
      <c r="B80" s="53">
        <v>1861.7</v>
      </c>
      <c r="D80" s="52" t="s">
        <v>962</v>
      </c>
      <c r="E80" s="57">
        <v>2356.1999999999998</v>
      </c>
    </row>
    <row r="81" spans="1:5" x14ac:dyDescent="0.25">
      <c r="A81" s="50" t="s">
        <v>963</v>
      </c>
      <c r="B81" s="54">
        <v>1995.1000000000001</v>
      </c>
    </row>
    <row r="82" spans="1:5" thickBot="1" x14ac:dyDescent="0.25">
      <c r="A82" s="51" t="s">
        <v>964</v>
      </c>
      <c r="B82" s="55">
        <v>2111.6</v>
      </c>
    </row>
    <row r="83" spans="1:5" thickBot="1" x14ac:dyDescent="0.25"/>
    <row r="84" spans="1:5" thickBot="1" x14ac:dyDescent="0.25">
      <c r="A84" s="49" t="s">
        <v>965</v>
      </c>
      <c r="B84" s="53">
        <v>1878.6000000000001</v>
      </c>
      <c r="D84" s="52" t="s">
        <v>122</v>
      </c>
      <c r="E84" s="57">
        <v>2663.2</v>
      </c>
    </row>
    <row r="85" spans="1:5" x14ac:dyDescent="0.25">
      <c r="A85" s="50" t="s">
        <v>966</v>
      </c>
      <c r="B85" s="54">
        <v>1978.4</v>
      </c>
    </row>
    <row r="86" spans="1:5" x14ac:dyDescent="0.25">
      <c r="A86" s="50" t="s">
        <v>967</v>
      </c>
      <c r="B86" s="54">
        <v>2111.6</v>
      </c>
    </row>
    <row r="87" spans="1:5" x14ac:dyDescent="0.25">
      <c r="A87" s="50" t="s">
        <v>968</v>
      </c>
      <c r="B87" s="54">
        <v>2243.1</v>
      </c>
    </row>
    <row r="88" spans="1:5" x14ac:dyDescent="0.25">
      <c r="A88" s="50" t="s">
        <v>969</v>
      </c>
      <c r="B88" s="54">
        <v>2474.1000000000004</v>
      </c>
    </row>
    <row r="89" spans="1:5" thickBot="1" x14ac:dyDescent="0.25">
      <c r="A89" s="51" t="s">
        <v>970</v>
      </c>
      <c r="B89" s="55">
        <v>2706.9</v>
      </c>
    </row>
    <row r="90" spans="1:5" thickBot="1" x14ac:dyDescent="0.25"/>
    <row r="91" spans="1:5" x14ac:dyDescent="0.25">
      <c r="A91" s="49" t="s">
        <v>971</v>
      </c>
      <c r="B91" s="56">
        <v>1050.7</v>
      </c>
    </row>
    <row r="92" spans="1:5" x14ac:dyDescent="0.25">
      <c r="A92" s="50" t="s">
        <v>972</v>
      </c>
      <c r="B92" s="56">
        <v>1067.3</v>
      </c>
    </row>
    <row r="93" spans="1:5" x14ac:dyDescent="0.25">
      <c r="A93" s="50" t="s">
        <v>973</v>
      </c>
      <c r="B93" s="56">
        <v>1084.4000000000001</v>
      </c>
    </row>
    <row r="94" spans="1:5" thickBot="1" x14ac:dyDescent="0.25">
      <c r="A94" s="51" t="s">
        <v>974</v>
      </c>
      <c r="B94" s="56">
        <v>1119.0999999999999</v>
      </c>
    </row>
  </sheetData>
  <sheetProtection sheet="1" objects="1" scenarios="1"/>
  <phoneticPr fontId="1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5"/>
  <sheetViews>
    <sheetView workbookViewId="0">
      <selection activeCell="D8" sqref="D8"/>
    </sheetView>
  </sheetViews>
  <sheetFormatPr defaultRowHeight="15" x14ac:dyDescent="0.25"/>
  <cols>
    <col min="1" max="1" width="77.7109375" customWidth="1"/>
    <col min="2" max="2" width="9.85546875" customWidth="1"/>
    <col min="3" max="3" width="16.140625" customWidth="1"/>
    <col min="4" max="4" width="22.5703125" style="374" customWidth="1"/>
    <col min="5" max="6" width="16.7109375" customWidth="1"/>
    <col min="7" max="7" width="0.140625" customWidth="1"/>
    <col min="8" max="8" width="42.28515625" bestFit="1" customWidth="1"/>
    <col min="9" max="9" width="18.140625" customWidth="1"/>
    <col min="10" max="10" width="25.140625" customWidth="1"/>
  </cols>
  <sheetData>
    <row r="1" spans="1:10" s="392" customFormat="1" ht="60" x14ac:dyDescent="0.25">
      <c r="A1" s="349" t="s">
        <v>19</v>
      </c>
      <c r="B1" s="10" t="s">
        <v>20</v>
      </c>
      <c r="C1" s="393" t="s">
        <v>22</v>
      </c>
      <c r="D1" s="375" t="s">
        <v>26</v>
      </c>
      <c r="E1" s="359" t="s">
        <v>29</v>
      </c>
      <c r="F1" s="317" t="s">
        <v>31</v>
      </c>
      <c r="G1" s="11"/>
      <c r="H1" s="12" t="s">
        <v>225</v>
      </c>
      <c r="I1" s="60" t="s">
        <v>33</v>
      </c>
      <c r="J1" s="58" t="s">
        <v>34</v>
      </c>
    </row>
    <row r="2" spans="1:10" x14ac:dyDescent="0.25">
      <c r="A2" s="45" t="s">
        <v>975</v>
      </c>
      <c r="B2" s="45"/>
      <c r="C2" s="164"/>
      <c r="D2" s="369"/>
      <c r="E2" s="361"/>
      <c r="F2" s="137"/>
      <c r="G2" s="12"/>
      <c r="H2" s="81"/>
      <c r="I2" s="185"/>
      <c r="J2" s="185"/>
    </row>
    <row r="3" spans="1:10" x14ac:dyDescent="0.25">
      <c r="A3" s="13" t="s">
        <v>976</v>
      </c>
      <c r="B3" s="5" t="s">
        <v>977</v>
      </c>
      <c r="C3" s="355">
        <v>1238.8</v>
      </c>
      <c r="D3" s="403">
        <v>1276</v>
      </c>
      <c r="E3" s="398">
        <v>1314.2</v>
      </c>
      <c r="F3" s="85">
        <v>1353.6</v>
      </c>
      <c r="G3" s="11"/>
      <c r="H3" s="25" t="s">
        <v>892</v>
      </c>
      <c r="I3" s="172">
        <v>1106.2</v>
      </c>
      <c r="J3" s="33">
        <f t="shared" ref="J3:J24" si="0">D3-I3</f>
        <v>169.79999999999995</v>
      </c>
    </row>
    <row r="4" spans="1:10" x14ac:dyDescent="0.25">
      <c r="A4" s="13" t="s">
        <v>978</v>
      </c>
      <c r="B4" s="5" t="s">
        <v>979</v>
      </c>
      <c r="C4" s="355">
        <v>1238.8</v>
      </c>
      <c r="D4" s="403">
        <v>1276</v>
      </c>
      <c r="E4" s="398">
        <v>1314.2</v>
      </c>
      <c r="F4" s="85">
        <v>1353.6</v>
      </c>
      <c r="G4" s="11"/>
      <c r="H4" s="25" t="s">
        <v>892</v>
      </c>
      <c r="I4" s="172">
        <v>1106.2</v>
      </c>
      <c r="J4" s="33">
        <f t="shared" si="0"/>
        <v>169.79999999999995</v>
      </c>
    </row>
    <row r="5" spans="1:10" x14ac:dyDescent="0.25">
      <c r="A5" s="13" t="s">
        <v>980</v>
      </c>
      <c r="B5" s="5" t="s">
        <v>981</v>
      </c>
      <c r="C5" s="355">
        <v>1238.8</v>
      </c>
      <c r="D5" s="403">
        <v>1276</v>
      </c>
      <c r="E5" s="398">
        <v>1314.2</v>
      </c>
      <c r="F5" s="85">
        <v>1353.6</v>
      </c>
      <c r="G5" s="11"/>
      <c r="H5" s="25" t="s">
        <v>893</v>
      </c>
      <c r="I5" s="172">
        <v>1119.0999999999999</v>
      </c>
      <c r="J5" s="33">
        <f t="shared" si="0"/>
        <v>156.90000000000009</v>
      </c>
    </row>
    <row r="6" spans="1:10" x14ac:dyDescent="0.25">
      <c r="A6" s="13" t="s">
        <v>982</v>
      </c>
      <c r="B6" s="5" t="s">
        <v>983</v>
      </c>
      <c r="C6" s="355">
        <v>1059.9000000000001</v>
      </c>
      <c r="D6" s="403">
        <v>1091.7</v>
      </c>
      <c r="E6" s="398">
        <v>1124.4000000000001</v>
      </c>
      <c r="F6" s="85">
        <v>1158.0999999999999</v>
      </c>
      <c r="G6" s="11"/>
      <c r="H6" s="25" t="s">
        <v>404</v>
      </c>
      <c r="I6" s="172">
        <v>1065.2</v>
      </c>
      <c r="J6" s="33">
        <f t="shared" si="0"/>
        <v>26.5</v>
      </c>
    </row>
    <row r="7" spans="1:10" x14ac:dyDescent="0.25">
      <c r="A7" s="13" t="s">
        <v>984</v>
      </c>
      <c r="B7" s="5" t="s">
        <v>985</v>
      </c>
      <c r="C7" s="355">
        <v>1238.8</v>
      </c>
      <c r="D7" s="403">
        <v>1276</v>
      </c>
      <c r="E7" s="398">
        <v>1314.2</v>
      </c>
      <c r="F7" s="85">
        <v>1353.6</v>
      </c>
      <c r="G7" s="11"/>
      <c r="H7" s="25" t="s">
        <v>894</v>
      </c>
      <c r="I7" s="172">
        <v>1157.2</v>
      </c>
      <c r="J7" s="33">
        <f t="shared" si="0"/>
        <v>118.79999999999995</v>
      </c>
    </row>
    <row r="8" spans="1:10" x14ac:dyDescent="0.25">
      <c r="A8" s="13" t="s">
        <v>986</v>
      </c>
      <c r="B8" s="5" t="s">
        <v>987</v>
      </c>
      <c r="C8" s="355">
        <v>1455.9</v>
      </c>
      <c r="D8" s="403">
        <v>1499.6</v>
      </c>
      <c r="E8" s="398">
        <v>1544.6</v>
      </c>
      <c r="F8" s="85">
        <v>1590.9</v>
      </c>
      <c r="G8" s="11"/>
      <c r="H8" s="25" t="s">
        <v>897</v>
      </c>
      <c r="I8" s="172">
        <v>1283.5</v>
      </c>
      <c r="J8" s="33">
        <f t="shared" si="0"/>
        <v>216.09999999999991</v>
      </c>
    </row>
    <row r="9" spans="1:10" x14ac:dyDescent="0.25">
      <c r="A9" s="13" t="s">
        <v>988</v>
      </c>
      <c r="B9" s="5" t="s">
        <v>989</v>
      </c>
      <c r="C9" s="355">
        <v>1129.0999999999999</v>
      </c>
      <c r="D9" s="403">
        <v>1163</v>
      </c>
      <c r="E9" s="398">
        <v>1197.9000000000001</v>
      </c>
      <c r="F9" s="85">
        <v>1233.8</v>
      </c>
      <c r="G9" s="11"/>
      <c r="H9" s="88" t="s">
        <v>892</v>
      </c>
      <c r="I9" s="186">
        <v>1106.2</v>
      </c>
      <c r="J9" s="33">
        <f t="shared" si="0"/>
        <v>56.799999999999955</v>
      </c>
    </row>
    <row r="10" spans="1:10" x14ac:dyDescent="0.25">
      <c r="A10" s="13" t="s">
        <v>990</v>
      </c>
      <c r="B10" s="5" t="s">
        <v>991</v>
      </c>
      <c r="C10" s="355">
        <v>1129.0999999999999</v>
      </c>
      <c r="D10" s="403">
        <v>1163</v>
      </c>
      <c r="E10" s="398">
        <v>1197.9000000000001</v>
      </c>
      <c r="F10" s="85">
        <v>1233.8</v>
      </c>
      <c r="G10" s="11"/>
      <c r="H10" s="88" t="s">
        <v>892</v>
      </c>
      <c r="I10" s="186">
        <v>1106.2</v>
      </c>
      <c r="J10" s="33">
        <f t="shared" si="0"/>
        <v>56.799999999999955</v>
      </c>
    </row>
    <row r="11" spans="1:10" x14ac:dyDescent="0.25">
      <c r="A11" s="13" t="s">
        <v>992</v>
      </c>
      <c r="B11" s="5" t="s">
        <v>993</v>
      </c>
      <c r="C11" s="355">
        <v>1409.1</v>
      </c>
      <c r="D11" s="403">
        <v>1451.4</v>
      </c>
      <c r="E11" s="398">
        <v>1495</v>
      </c>
      <c r="F11" s="85">
        <v>1539.9</v>
      </c>
      <c r="G11" s="11"/>
      <c r="H11" s="88" t="s">
        <v>895</v>
      </c>
      <c r="I11" s="186">
        <v>1219.5</v>
      </c>
      <c r="J11" s="33">
        <f t="shared" si="0"/>
        <v>231.90000000000009</v>
      </c>
    </row>
    <row r="12" spans="1:10" x14ac:dyDescent="0.25">
      <c r="A12" s="13" t="s">
        <v>994</v>
      </c>
      <c r="B12" s="5" t="s">
        <v>995</v>
      </c>
      <c r="C12" s="355">
        <v>1455.9</v>
      </c>
      <c r="D12" s="403">
        <v>1499.6</v>
      </c>
      <c r="E12" s="398">
        <v>1544.6</v>
      </c>
      <c r="F12" s="85">
        <v>1590.9</v>
      </c>
      <c r="G12" s="11"/>
      <c r="H12" s="88" t="s">
        <v>897</v>
      </c>
      <c r="I12" s="186">
        <v>1283.5</v>
      </c>
      <c r="J12" s="33">
        <f t="shared" si="0"/>
        <v>216.09999999999991</v>
      </c>
    </row>
    <row r="13" spans="1:10" x14ac:dyDescent="0.25">
      <c r="A13" s="14" t="s">
        <v>996</v>
      </c>
      <c r="B13" s="9" t="s">
        <v>997</v>
      </c>
      <c r="C13" s="355">
        <v>1129.0999999999999</v>
      </c>
      <c r="D13" s="403">
        <v>1163</v>
      </c>
      <c r="E13" s="398">
        <v>1197.9000000000001</v>
      </c>
      <c r="F13" s="85">
        <v>1233.8</v>
      </c>
      <c r="G13" s="11"/>
      <c r="H13" s="88" t="s">
        <v>892</v>
      </c>
      <c r="I13" s="186">
        <v>1106.2</v>
      </c>
      <c r="J13" s="33">
        <f t="shared" si="0"/>
        <v>56.799999999999955</v>
      </c>
    </row>
    <row r="14" spans="1:10" x14ac:dyDescent="0.25">
      <c r="A14" s="14" t="s">
        <v>998</v>
      </c>
      <c r="B14" s="9" t="s">
        <v>999</v>
      </c>
      <c r="C14" s="355">
        <v>1455.9</v>
      </c>
      <c r="D14" s="403">
        <v>1499.6</v>
      </c>
      <c r="E14" s="398">
        <v>1544.6</v>
      </c>
      <c r="F14" s="85">
        <v>1590.9</v>
      </c>
      <c r="G14" s="11"/>
      <c r="H14" s="88" t="s">
        <v>895</v>
      </c>
      <c r="I14" s="186">
        <v>1219.5</v>
      </c>
      <c r="J14" s="33">
        <f t="shared" si="0"/>
        <v>280.09999999999991</v>
      </c>
    </row>
    <row r="15" spans="1:10" x14ac:dyDescent="0.25">
      <c r="A15" s="14" t="s">
        <v>1000</v>
      </c>
      <c r="B15" s="9" t="s">
        <v>1001</v>
      </c>
      <c r="C15" s="355">
        <v>1238.8</v>
      </c>
      <c r="D15" s="403">
        <v>1276</v>
      </c>
      <c r="E15" s="398">
        <v>1314.2</v>
      </c>
      <c r="F15" s="85">
        <v>1353.6</v>
      </c>
      <c r="G15" s="11"/>
      <c r="H15" s="88" t="s">
        <v>893</v>
      </c>
      <c r="I15" s="186">
        <v>1119.0999999999999</v>
      </c>
      <c r="J15" s="33">
        <f t="shared" si="0"/>
        <v>156.90000000000009</v>
      </c>
    </row>
    <row r="16" spans="1:10" x14ac:dyDescent="0.25">
      <c r="A16" s="14" t="s">
        <v>1002</v>
      </c>
      <c r="B16" s="9" t="s">
        <v>1003</v>
      </c>
      <c r="C16" s="355">
        <v>1129.0999999999999</v>
      </c>
      <c r="D16" s="403">
        <v>1163</v>
      </c>
      <c r="E16" s="398">
        <v>1197.9000000000001</v>
      </c>
      <c r="F16" s="85">
        <v>1233.8</v>
      </c>
      <c r="G16" s="11"/>
      <c r="H16" s="88" t="s">
        <v>892</v>
      </c>
      <c r="I16" s="186">
        <v>1106.2</v>
      </c>
      <c r="J16" s="33">
        <f t="shared" si="0"/>
        <v>56.799999999999955</v>
      </c>
    </row>
    <row r="17" spans="1:10" x14ac:dyDescent="0.25">
      <c r="A17" s="14" t="s">
        <v>1004</v>
      </c>
      <c r="B17" s="9" t="s">
        <v>1005</v>
      </c>
      <c r="C17" s="355">
        <v>1059.9000000000001</v>
      </c>
      <c r="D17" s="403">
        <v>1091.7</v>
      </c>
      <c r="E17" s="398">
        <v>1124.4000000000001</v>
      </c>
      <c r="F17" s="85">
        <v>1158.0999999999999</v>
      </c>
      <c r="G17" s="11"/>
      <c r="H17" s="88" t="s">
        <v>892</v>
      </c>
      <c r="I17" s="186">
        <v>1106.2</v>
      </c>
      <c r="J17" s="33">
        <f t="shared" si="0"/>
        <v>-14.5</v>
      </c>
    </row>
    <row r="18" spans="1:10" x14ac:dyDescent="0.25">
      <c r="A18" s="14" t="s">
        <v>1006</v>
      </c>
      <c r="B18" s="9" t="s">
        <v>1007</v>
      </c>
      <c r="C18" s="355">
        <v>1302.4000000000001</v>
      </c>
      <c r="D18" s="403">
        <v>1341.5</v>
      </c>
      <c r="E18" s="398">
        <v>1381.8</v>
      </c>
      <c r="F18" s="85">
        <v>1423.3</v>
      </c>
      <c r="G18" s="11"/>
      <c r="H18" s="88" t="s">
        <v>894</v>
      </c>
      <c r="I18" s="186">
        <v>1157.2</v>
      </c>
      <c r="J18" s="33">
        <f t="shared" si="0"/>
        <v>184.29999999999995</v>
      </c>
    </row>
    <row r="19" spans="1:10" x14ac:dyDescent="0.25">
      <c r="A19" s="14" t="s">
        <v>1008</v>
      </c>
      <c r="B19" s="9" t="s">
        <v>1009</v>
      </c>
      <c r="C19" s="355">
        <v>1409.1</v>
      </c>
      <c r="D19" s="403">
        <v>1451.4</v>
      </c>
      <c r="E19" s="398">
        <v>1495</v>
      </c>
      <c r="F19" s="85">
        <v>1539.9</v>
      </c>
      <c r="G19" s="11"/>
      <c r="H19" s="88" t="s">
        <v>895</v>
      </c>
      <c r="I19" s="186">
        <v>1219.5</v>
      </c>
      <c r="J19" s="33">
        <f t="shared" si="0"/>
        <v>231.90000000000009</v>
      </c>
    </row>
    <row r="20" spans="1:10" x14ac:dyDescent="0.25">
      <c r="A20" s="14" t="s">
        <v>1010</v>
      </c>
      <c r="B20" s="9" t="s">
        <v>1011</v>
      </c>
      <c r="C20" s="355">
        <v>1129.0999999999999</v>
      </c>
      <c r="D20" s="403">
        <v>1163</v>
      </c>
      <c r="E20" s="398">
        <v>1197.9000000000001</v>
      </c>
      <c r="F20" s="85">
        <v>1233.8</v>
      </c>
      <c r="G20" s="11"/>
      <c r="H20" s="88" t="s">
        <v>892</v>
      </c>
      <c r="I20" s="186">
        <v>1106.2</v>
      </c>
      <c r="J20" s="33">
        <f t="shared" si="0"/>
        <v>56.799999999999955</v>
      </c>
    </row>
    <row r="21" spans="1:10" x14ac:dyDescent="0.25">
      <c r="A21" s="14" t="s">
        <v>1012</v>
      </c>
      <c r="B21" s="9" t="s">
        <v>1013</v>
      </c>
      <c r="C21" s="355">
        <v>1200.5</v>
      </c>
      <c r="D21" s="403">
        <v>1236.5</v>
      </c>
      <c r="E21" s="398">
        <v>1273.5999999999999</v>
      </c>
      <c r="F21" s="85">
        <v>1311.8</v>
      </c>
      <c r="G21" s="11"/>
      <c r="H21" s="88" t="s">
        <v>892</v>
      </c>
      <c r="I21" s="186">
        <v>1106.2</v>
      </c>
      <c r="J21" s="33">
        <f t="shared" si="0"/>
        <v>130.29999999999995</v>
      </c>
    </row>
    <row r="22" spans="1:10" x14ac:dyDescent="0.25">
      <c r="A22" s="14" t="s">
        <v>1014</v>
      </c>
      <c r="B22" s="76" t="s">
        <v>1015</v>
      </c>
      <c r="C22" s="394">
        <v>1129.0999999999999</v>
      </c>
      <c r="D22" s="388">
        <v>1163</v>
      </c>
      <c r="E22" s="399">
        <v>1197.8900000000001</v>
      </c>
      <c r="F22" s="113">
        <v>1233.8</v>
      </c>
      <c r="G22" s="11"/>
      <c r="H22" s="23" t="s">
        <v>892</v>
      </c>
      <c r="I22" s="187">
        <v>1106.2</v>
      </c>
      <c r="J22" s="33">
        <f t="shared" si="0"/>
        <v>56.799999999999955</v>
      </c>
    </row>
    <row r="23" spans="1:10" x14ac:dyDescent="0.25">
      <c r="A23" s="14" t="s">
        <v>1016</v>
      </c>
      <c r="B23" s="76" t="s">
        <v>1017</v>
      </c>
      <c r="C23" s="394">
        <v>1238.8</v>
      </c>
      <c r="D23" s="388">
        <v>1276</v>
      </c>
      <c r="E23" s="399">
        <v>1314.28</v>
      </c>
      <c r="F23" s="113">
        <v>1353.7</v>
      </c>
      <c r="G23" s="11"/>
      <c r="H23" s="88" t="s">
        <v>893</v>
      </c>
      <c r="I23" s="186">
        <v>1119.0999999999999</v>
      </c>
      <c r="J23" s="33">
        <f t="shared" si="0"/>
        <v>156.90000000000009</v>
      </c>
    </row>
    <row r="24" spans="1:10" x14ac:dyDescent="0.25">
      <c r="A24" s="14" t="s">
        <v>1018</v>
      </c>
      <c r="B24" s="76" t="s">
        <v>1019</v>
      </c>
      <c r="C24" s="394">
        <v>1302.4000000000001</v>
      </c>
      <c r="D24" s="388">
        <v>1341.5</v>
      </c>
      <c r="E24" s="399">
        <v>1381.7450000000001</v>
      </c>
      <c r="F24" s="113">
        <v>1423.2</v>
      </c>
      <c r="G24" s="11"/>
      <c r="H24" s="88" t="s">
        <v>894</v>
      </c>
      <c r="I24" s="186">
        <v>1157.2</v>
      </c>
      <c r="J24" s="33">
        <f t="shared" si="0"/>
        <v>184.29999999999995</v>
      </c>
    </row>
    <row r="25" spans="1:10" ht="60" x14ac:dyDescent="0.25">
      <c r="A25" s="8" t="s">
        <v>19</v>
      </c>
      <c r="B25" s="9" t="s">
        <v>20</v>
      </c>
      <c r="C25" s="31" t="s">
        <v>22</v>
      </c>
      <c r="D25" s="404" t="s">
        <v>26</v>
      </c>
      <c r="E25" s="359" t="s">
        <v>29</v>
      </c>
      <c r="F25" s="317" t="s">
        <v>31</v>
      </c>
      <c r="G25" s="11"/>
      <c r="H25" s="12" t="s">
        <v>225</v>
      </c>
      <c r="I25" s="60" t="s">
        <v>33</v>
      </c>
      <c r="J25" s="58" t="s">
        <v>34</v>
      </c>
    </row>
    <row r="26" spans="1:10" x14ac:dyDescent="0.25">
      <c r="A26" s="48" t="s">
        <v>1020</v>
      </c>
      <c r="B26" s="48"/>
      <c r="C26" s="164"/>
      <c r="D26" s="369"/>
      <c r="E26" s="361"/>
      <c r="F26" s="137"/>
      <c r="G26" s="12"/>
      <c r="H26" s="81"/>
      <c r="I26" s="185"/>
      <c r="J26" s="185"/>
    </row>
    <row r="27" spans="1:10" x14ac:dyDescent="0.25">
      <c r="A27" s="14" t="s">
        <v>1021</v>
      </c>
      <c r="B27" s="9" t="s">
        <v>1022</v>
      </c>
      <c r="C27" s="355">
        <v>1119.8</v>
      </c>
      <c r="D27" s="403">
        <v>1153.4000000000001</v>
      </c>
      <c r="E27" s="398">
        <v>1188</v>
      </c>
      <c r="F27" s="170">
        <v>1223.6400000000001</v>
      </c>
      <c r="G27" s="11"/>
      <c r="H27" s="88" t="s">
        <v>892</v>
      </c>
      <c r="I27" s="186">
        <v>1106.2</v>
      </c>
      <c r="J27" s="33">
        <f t="shared" ref="J27:J52" si="1">D27-I27</f>
        <v>47.200000000000045</v>
      </c>
    </row>
    <row r="28" spans="1:10" x14ac:dyDescent="0.25">
      <c r="A28" s="14" t="s">
        <v>1023</v>
      </c>
      <c r="B28" s="9" t="s">
        <v>1024</v>
      </c>
      <c r="C28" s="355">
        <v>1253.0999999999999</v>
      </c>
      <c r="D28" s="403">
        <v>1290.7</v>
      </c>
      <c r="E28" s="398">
        <v>1329.4</v>
      </c>
      <c r="F28" s="85">
        <v>1369.3</v>
      </c>
      <c r="G28" s="11"/>
      <c r="H28" s="25" t="s">
        <v>894</v>
      </c>
      <c r="I28" s="172">
        <v>1157.2</v>
      </c>
      <c r="J28" s="33">
        <f t="shared" si="1"/>
        <v>133.5</v>
      </c>
    </row>
    <row r="29" spans="1:10" x14ac:dyDescent="0.25">
      <c r="A29" s="14" t="s">
        <v>1025</v>
      </c>
      <c r="B29" s="76" t="s">
        <v>1026</v>
      </c>
      <c r="C29" s="355">
        <v>1304.5</v>
      </c>
      <c r="D29" s="403">
        <v>1343.6</v>
      </c>
      <c r="E29" s="398">
        <v>1383.9</v>
      </c>
      <c r="F29" s="85">
        <v>1425.4</v>
      </c>
      <c r="G29" s="11"/>
      <c r="H29" s="25" t="s">
        <v>894</v>
      </c>
      <c r="I29" s="172">
        <v>1157.2</v>
      </c>
      <c r="J29" s="33">
        <f t="shared" si="1"/>
        <v>186.39999999999986</v>
      </c>
    </row>
    <row r="30" spans="1:10" x14ac:dyDescent="0.25">
      <c r="A30" s="14" t="s">
        <v>1027</v>
      </c>
      <c r="B30" s="76" t="s">
        <v>1028</v>
      </c>
      <c r="C30" s="355">
        <v>1342.3</v>
      </c>
      <c r="D30" s="403">
        <v>1382.6</v>
      </c>
      <c r="E30" s="398">
        <v>1424.1</v>
      </c>
      <c r="F30" s="85">
        <v>1466.8</v>
      </c>
      <c r="G30" s="11"/>
      <c r="H30" s="25" t="s">
        <v>894</v>
      </c>
      <c r="I30" s="172">
        <v>1157.2</v>
      </c>
      <c r="J30" s="33">
        <f t="shared" si="1"/>
        <v>225.39999999999986</v>
      </c>
    </row>
    <row r="31" spans="1:10" x14ac:dyDescent="0.25">
      <c r="A31" s="14" t="s">
        <v>1029</v>
      </c>
      <c r="B31" s="76" t="s">
        <v>1030</v>
      </c>
      <c r="C31" s="355">
        <v>1382.6</v>
      </c>
      <c r="D31" s="403">
        <v>1424.1</v>
      </c>
      <c r="E31" s="398">
        <v>1466.8</v>
      </c>
      <c r="F31" s="85">
        <v>1510.8040000000001</v>
      </c>
      <c r="G31" s="11"/>
      <c r="H31" s="25" t="s">
        <v>894</v>
      </c>
      <c r="I31" s="172">
        <v>1157.2</v>
      </c>
      <c r="J31" s="33">
        <f t="shared" si="1"/>
        <v>266.89999999999986</v>
      </c>
    </row>
    <row r="32" spans="1:10" x14ac:dyDescent="0.25">
      <c r="A32" s="14" t="s">
        <v>1031</v>
      </c>
      <c r="B32" s="76" t="s">
        <v>1032</v>
      </c>
      <c r="C32" s="355">
        <v>1437.9</v>
      </c>
      <c r="D32" s="403">
        <v>1481</v>
      </c>
      <c r="E32" s="398">
        <v>1525.4</v>
      </c>
      <c r="F32" s="85">
        <v>1571.2</v>
      </c>
      <c r="G32" s="11"/>
      <c r="H32" s="25" t="s">
        <v>894</v>
      </c>
      <c r="I32" s="172">
        <v>1157.2</v>
      </c>
      <c r="J32" s="33">
        <f t="shared" si="1"/>
        <v>323.79999999999995</v>
      </c>
    </row>
    <row r="33" spans="1:10" x14ac:dyDescent="0.25">
      <c r="A33" s="14" t="s">
        <v>1033</v>
      </c>
      <c r="B33" s="9" t="s">
        <v>1034</v>
      </c>
      <c r="C33" s="355">
        <v>1431.5</v>
      </c>
      <c r="D33" s="403">
        <v>1474.5</v>
      </c>
      <c r="E33" s="398">
        <v>1518.7</v>
      </c>
      <c r="F33" s="85">
        <v>1564.3</v>
      </c>
      <c r="G33" s="11"/>
      <c r="H33" s="25" t="s">
        <v>897</v>
      </c>
      <c r="I33" s="172">
        <v>1283.5</v>
      </c>
      <c r="J33" s="33">
        <f t="shared" si="1"/>
        <v>191</v>
      </c>
    </row>
    <row r="34" spans="1:10" x14ac:dyDescent="0.25">
      <c r="A34" s="14" t="s">
        <v>1035</v>
      </c>
      <c r="B34" s="76" t="s">
        <v>1036</v>
      </c>
      <c r="C34" s="355">
        <v>1488.8</v>
      </c>
      <c r="D34" s="403">
        <v>1533.5</v>
      </c>
      <c r="E34" s="398">
        <v>1579.5</v>
      </c>
      <c r="F34" s="85">
        <v>1626.9</v>
      </c>
      <c r="G34" s="11"/>
      <c r="H34" s="25" t="s">
        <v>897</v>
      </c>
      <c r="I34" s="172">
        <v>1283.5</v>
      </c>
      <c r="J34" s="33">
        <f t="shared" si="1"/>
        <v>250</v>
      </c>
    </row>
    <row r="35" spans="1:10" x14ac:dyDescent="0.25">
      <c r="A35" s="14" t="s">
        <v>1037</v>
      </c>
      <c r="B35" s="76" t="s">
        <v>1038</v>
      </c>
      <c r="C35" s="355">
        <v>1533.4</v>
      </c>
      <c r="D35" s="403">
        <v>1579.402</v>
      </c>
      <c r="E35" s="398">
        <v>1626.8</v>
      </c>
      <c r="F35" s="85">
        <v>1675.604</v>
      </c>
      <c r="G35" s="11"/>
      <c r="H35" s="25" t="s">
        <v>897</v>
      </c>
      <c r="I35" s="172">
        <v>1283.5</v>
      </c>
      <c r="J35" s="33">
        <f t="shared" si="1"/>
        <v>295.90200000000004</v>
      </c>
    </row>
    <row r="36" spans="1:10" x14ac:dyDescent="0.25">
      <c r="A36" s="14" t="s">
        <v>1039</v>
      </c>
      <c r="B36" s="76" t="s">
        <v>1040</v>
      </c>
      <c r="C36" s="355">
        <v>1579.4</v>
      </c>
      <c r="D36" s="403">
        <v>1626.8</v>
      </c>
      <c r="E36" s="398">
        <v>1675.604</v>
      </c>
      <c r="F36" s="85">
        <v>1725.9</v>
      </c>
      <c r="G36" s="11"/>
      <c r="H36" s="25" t="s">
        <v>897</v>
      </c>
      <c r="I36" s="172">
        <v>1283.5</v>
      </c>
      <c r="J36" s="33">
        <f t="shared" si="1"/>
        <v>343.29999999999995</v>
      </c>
    </row>
    <row r="37" spans="1:10" x14ac:dyDescent="0.25">
      <c r="A37" s="14" t="s">
        <v>1041</v>
      </c>
      <c r="B37" s="76" t="s">
        <v>1042</v>
      </c>
      <c r="C37" s="355">
        <v>1601.53</v>
      </c>
      <c r="D37" s="403">
        <v>1649.6</v>
      </c>
      <c r="E37" s="398">
        <v>1699.1</v>
      </c>
      <c r="F37" s="85">
        <v>1750.1</v>
      </c>
      <c r="G37" s="11"/>
      <c r="H37" s="25" t="s">
        <v>897</v>
      </c>
      <c r="I37" s="172">
        <v>1283.5</v>
      </c>
      <c r="J37" s="33">
        <f t="shared" si="1"/>
        <v>366.09999999999991</v>
      </c>
    </row>
    <row r="38" spans="1:10" x14ac:dyDescent="0.25">
      <c r="A38" s="17" t="s">
        <v>1043</v>
      </c>
      <c r="B38" s="9" t="s">
        <v>1044</v>
      </c>
      <c r="C38" s="355">
        <v>1596.2</v>
      </c>
      <c r="D38" s="403">
        <v>1644.1</v>
      </c>
      <c r="E38" s="398">
        <v>1693.4</v>
      </c>
      <c r="F38" s="85">
        <v>1744.2020000000002</v>
      </c>
      <c r="G38" s="11"/>
      <c r="H38" s="25" t="s">
        <v>898</v>
      </c>
      <c r="I38" s="172">
        <v>1317.2</v>
      </c>
      <c r="J38" s="33">
        <f t="shared" si="1"/>
        <v>326.89999999999986</v>
      </c>
    </row>
    <row r="39" spans="1:10" x14ac:dyDescent="0.25">
      <c r="A39" s="14" t="s">
        <v>1045</v>
      </c>
      <c r="B39" s="76" t="s">
        <v>1046</v>
      </c>
      <c r="C39" s="355">
        <v>1618.5</v>
      </c>
      <c r="D39" s="403">
        <v>1667.1</v>
      </c>
      <c r="E39" s="398">
        <v>1717.1</v>
      </c>
      <c r="F39" s="85">
        <v>1768.6</v>
      </c>
      <c r="G39" s="11"/>
      <c r="H39" s="25" t="s">
        <v>899</v>
      </c>
      <c r="I39" s="172">
        <v>1409.7</v>
      </c>
      <c r="J39" s="33">
        <f t="shared" si="1"/>
        <v>257.39999999999986</v>
      </c>
    </row>
    <row r="40" spans="1:10" x14ac:dyDescent="0.25">
      <c r="A40" s="14" t="s">
        <v>1047</v>
      </c>
      <c r="B40" s="76" t="s">
        <v>1048</v>
      </c>
      <c r="C40" s="355">
        <v>1667.1</v>
      </c>
      <c r="D40" s="403">
        <v>1717.1</v>
      </c>
      <c r="E40" s="398">
        <v>1768.6</v>
      </c>
      <c r="F40" s="85">
        <v>1821.7</v>
      </c>
      <c r="G40" s="11"/>
      <c r="H40" s="25" t="s">
        <v>900</v>
      </c>
      <c r="I40" s="172">
        <v>1435</v>
      </c>
      <c r="J40" s="33">
        <f t="shared" si="1"/>
        <v>282.09999999999991</v>
      </c>
    </row>
    <row r="41" spans="1:10" x14ac:dyDescent="0.25">
      <c r="A41" s="14" t="s">
        <v>1049</v>
      </c>
      <c r="B41" s="76" t="s">
        <v>1050</v>
      </c>
      <c r="C41" s="355">
        <v>1717.1</v>
      </c>
      <c r="D41" s="403">
        <v>1768.6</v>
      </c>
      <c r="E41" s="398">
        <v>1821.7</v>
      </c>
      <c r="F41" s="85">
        <v>1876.4</v>
      </c>
      <c r="G41" s="11"/>
      <c r="H41" s="25" t="s">
        <v>900</v>
      </c>
      <c r="I41" s="172">
        <v>1435</v>
      </c>
      <c r="J41" s="33">
        <f t="shared" si="1"/>
        <v>333.59999999999991</v>
      </c>
    </row>
    <row r="42" spans="1:10" x14ac:dyDescent="0.25">
      <c r="A42" s="14" t="s">
        <v>1051</v>
      </c>
      <c r="B42" s="76" t="s">
        <v>1052</v>
      </c>
      <c r="C42" s="355">
        <v>1794.4</v>
      </c>
      <c r="D42" s="403">
        <v>1848.2</v>
      </c>
      <c r="E42" s="398">
        <v>1903.7</v>
      </c>
      <c r="F42" s="85">
        <v>1960.8</v>
      </c>
      <c r="G42" s="11"/>
      <c r="H42" s="25" t="s">
        <v>900</v>
      </c>
      <c r="I42" s="172">
        <v>1435</v>
      </c>
      <c r="J42" s="33">
        <f t="shared" si="1"/>
        <v>413.20000000000005</v>
      </c>
    </row>
    <row r="43" spans="1:10" x14ac:dyDescent="0.25">
      <c r="A43" s="14" t="s">
        <v>1053</v>
      </c>
      <c r="B43" s="9" t="s">
        <v>1054</v>
      </c>
      <c r="C43" s="355">
        <v>1793.6</v>
      </c>
      <c r="D43" s="403">
        <v>1847.4</v>
      </c>
      <c r="E43" s="398">
        <v>1902.8</v>
      </c>
      <c r="F43" s="85">
        <v>1959.9</v>
      </c>
      <c r="G43" s="11"/>
      <c r="H43" s="25" t="s">
        <v>901</v>
      </c>
      <c r="I43" s="172">
        <v>1485.9</v>
      </c>
      <c r="J43" s="33">
        <f t="shared" si="1"/>
        <v>361.5</v>
      </c>
    </row>
    <row r="44" spans="1:10" x14ac:dyDescent="0.25">
      <c r="A44" s="14" t="s">
        <v>1055</v>
      </c>
      <c r="B44" s="76" t="s">
        <v>1056</v>
      </c>
      <c r="C44" s="355">
        <v>1870.8</v>
      </c>
      <c r="D44" s="403">
        <v>1926.9</v>
      </c>
      <c r="E44" s="398">
        <v>1984.7</v>
      </c>
      <c r="F44" s="85">
        <v>2044.2</v>
      </c>
      <c r="G44" s="11"/>
      <c r="H44" s="25" t="s">
        <v>902</v>
      </c>
      <c r="I44" s="172">
        <v>1497.8</v>
      </c>
      <c r="J44" s="33">
        <f t="shared" si="1"/>
        <v>429.10000000000014</v>
      </c>
    </row>
    <row r="45" spans="1:10" x14ac:dyDescent="0.25">
      <c r="A45" s="14" t="s">
        <v>1057</v>
      </c>
      <c r="B45" s="76" t="s">
        <v>1058</v>
      </c>
      <c r="C45" s="355">
        <v>1926.9</v>
      </c>
      <c r="D45" s="403">
        <v>1984.7</v>
      </c>
      <c r="E45" s="398">
        <v>2044.2</v>
      </c>
      <c r="F45" s="85">
        <v>2105.5</v>
      </c>
      <c r="G45" s="11"/>
      <c r="H45" s="25">
        <v>0</v>
      </c>
      <c r="I45" s="172">
        <v>0</v>
      </c>
      <c r="J45" s="33">
        <f t="shared" si="1"/>
        <v>1984.7</v>
      </c>
    </row>
    <row r="46" spans="1:10" x14ac:dyDescent="0.25">
      <c r="A46" s="14" t="s">
        <v>1059</v>
      </c>
      <c r="B46" s="76" t="s">
        <v>1060</v>
      </c>
      <c r="C46" s="355">
        <v>1984.7</v>
      </c>
      <c r="D46" s="403">
        <v>2044.2</v>
      </c>
      <c r="E46" s="398">
        <v>2105.5</v>
      </c>
      <c r="F46" s="85">
        <v>2168.6999999999998</v>
      </c>
      <c r="G46" s="11"/>
      <c r="H46" s="25">
        <v>0</v>
      </c>
      <c r="I46" s="172">
        <v>0</v>
      </c>
      <c r="J46" s="33">
        <f t="shared" si="1"/>
        <v>2044.2</v>
      </c>
    </row>
    <row r="47" spans="1:10" x14ac:dyDescent="0.25">
      <c r="A47" s="14" t="s">
        <v>1061</v>
      </c>
      <c r="B47" s="76" t="s">
        <v>1062</v>
      </c>
      <c r="C47" s="355">
        <v>2012.5</v>
      </c>
      <c r="D47" s="403">
        <v>2072.9</v>
      </c>
      <c r="E47" s="398">
        <v>2135.1</v>
      </c>
      <c r="F47" s="85">
        <v>2199.1999999999998</v>
      </c>
      <c r="G47" s="11"/>
      <c r="H47" s="25">
        <v>0</v>
      </c>
      <c r="I47" s="172">
        <v>0</v>
      </c>
      <c r="J47" s="33">
        <f t="shared" si="1"/>
        <v>2072.9</v>
      </c>
    </row>
    <row r="48" spans="1:10" x14ac:dyDescent="0.25">
      <c r="A48" s="14" t="s">
        <v>384</v>
      </c>
      <c r="B48" s="9" t="s">
        <v>1063</v>
      </c>
      <c r="C48" s="355">
        <v>1990.9</v>
      </c>
      <c r="D48" s="403">
        <v>2050.6</v>
      </c>
      <c r="E48" s="398">
        <v>2112.1</v>
      </c>
      <c r="F48" s="85">
        <v>2175.5</v>
      </c>
      <c r="G48" s="11"/>
      <c r="H48" s="25" t="s">
        <v>901</v>
      </c>
      <c r="I48" s="172">
        <v>1485.9</v>
      </c>
      <c r="J48" s="33">
        <f t="shared" si="1"/>
        <v>564.69999999999982</v>
      </c>
    </row>
    <row r="49" spans="1:10" x14ac:dyDescent="0.25">
      <c r="A49" s="14" t="s">
        <v>387</v>
      </c>
      <c r="B49" s="76" t="s">
        <v>1064</v>
      </c>
      <c r="C49" s="355">
        <v>2040.7</v>
      </c>
      <c r="D49" s="403">
        <v>2101.9</v>
      </c>
      <c r="E49" s="398">
        <v>2165</v>
      </c>
      <c r="F49" s="85">
        <v>2230</v>
      </c>
      <c r="G49" s="11"/>
      <c r="H49" s="25" t="s">
        <v>902</v>
      </c>
      <c r="I49" s="172">
        <v>1497.8</v>
      </c>
      <c r="J49" s="33">
        <f t="shared" si="1"/>
        <v>604.10000000000014</v>
      </c>
    </row>
    <row r="50" spans="1:10" x14ac:dyDescent="0.25">
      <c r="A50" s="14" t="s">
        <v>389</v>
      </c>
      <c r="B50" s="76" t="s">
        <v>1065</v>
      </c>
      <c r="C50" s="355">
        <v>2103.9</v>
      </c>
      <c r="D50" s="403">
        <v>2167</v>
      </c>
      <c r="E50" s="398">
        <v>2232</v>
      </c>
      <c r="F50" s="85">
        <v>2299</v>
      </c>
      <c r="G50" s="11"/>
      <c r="H50" s="25">
        <v>0</v>
      </c>
      <c r="I50" s="172">
        <v>0</v>
      </c>
      <c r="J50" s="33">
        <f t="shared" si="1"/>
        <v>2167</v>
      </c>
    </row>
    <row r="51" spans="1:10" x14ac:dyDescent="0.25">
      <c r="A51" s="14" t="s">
        <v>391</v>
      </c>
      <c r="B51" s="76" t="s">
        <v>1066</v>
      </c>
      <c r="C51" s="355">
        <v>2164.9</v>
      </c>
      <c r="D51" s="403">
        <v>2229.9</v>
      </c>
      <c r="E51" s="398">
        <v>2296.797</v>
      </c>
      <c r="F51" s="85">
        <v>2365.6999999999998</v>
      </c>
      <c r="G51" s="11"/>
      <c r="H51" s="25">
        <v>0</v>
      </c>
      <c r="I51" s="172">
        <v>0</v>
      </c>
      <c r="J51" s="33">
        <f t="shared" si="1"/>
        <v>2229.9</v>
      </c>
    </row>
    <row r="52" spans="1:10" x14ac:dyDescent="0.25">
      <c r="A52" s="14" t="s">
        <v>1067</v>
      </c>
      <c r="B52" s="76" t="s">
        <v>1068</v>
      </c>
      <c r="C52" s="355">
        <v>2195.1999999999998</v>
      </c>
      <c r="D52" s="403">
        <v>2261.1</v>
      </c>
      <c r="E52" s="398">
        <v>2328.9</v>
      </c>
      <c r="F52" s="85">
        <v>2398.8000000000002</v>
      </c>
      <c r="G52" s="11"/>
      <c r="H52" s="25">
        <v>0</v>
      </c>
      <c r="I52" s="172">
        <v>0</v>
      </c>
      <c r="J52" s="33">
        <f t="shared" si="1"/>
        <v>2261.1</v>
      </c>
    </row>
    <row r="53" spans="1:10" x14ac:dyDescent="0.25">
      <c r="A53" s="14" t="s">
        <v>1069</v>
      </c>
      <c r="B53" s="9" t="s">
        <v>1070</v>
      </c>
      <c r="C53" s="355">
        <v>2188.3000000000002</v>
      </c>
      <c r="D53" s="403">
        <v>2254</v>
      </c>
      <c r="E53" s="398">
        <v>2321.6</v>
      </c>
      <c r="F53" s="85">
        <v>2391.3000000000002</v>
      </c>
      <c r="G53" s="11"/>
      <c r="H53" s="11"/>
      <c r="I53" s="11"/>
      <c r="J53" s="11"/>
    </row>
    <row r="54" spans="1:10" x14ac:dyDescent="0.25">
      <c r="A54" s="14" t="s">
        <v>1071</v>
      </c>
      <c r="B54" s="76" t="s">
        <v>1072</v>
      </c>
      <c r="C54" s="355">
        <v>2219</v>
      </c>
      <c r="D54" s="403">
        <v>2285.6</v>
      </c>
      <c r="E54" s="398">
        <v>2354.1999999999998</v>
      </c>
      <c r="F54" s="85">
        <v>2424.8000000000002</v>
      </c>
      <c r="G54" s="11"/>
      <c r="H54" s="11"/>
      <c r="I54" s="11"/>
      <c r="J54" s="11"/>
    </row>
    <row r="55" spans="1:10" x14ac:dyDescent="0.25">
      <c r="A55" s="14" t="s">
        <v>1073</v>
      </c>
      <c r="B55" s="76" t="s">
        <v>1074</v>
      </c>
      <c r="C55" s="355">
        <v>2285.5</v>
      </c>
      <c r="D55" s="403">
        <v>2354.1</v>
      </c>
      <c r="E55" s="398">
        <v>2424.6999999999998</v>
      </c>
      <c r="F55" s="85">
        <v>2497.4</v>
      </c>
      <c r="G55" s="11"/>
      <c r="H55" s="11"/>
      <c r="I55" s="11"/>
      <c r="J55" s="11"/>
    </row>
    <row r="56" spans="1:10" x14ac:dyDescent="0.25">
      <c r="A56" s="14" t="s">
        <v>1075</v>
      </c>
      <c r="B56" s="76" t="s">
        <v>1076</v>
      </c>
      <c r="C56" s="355">
        <v>2354.1</v>
      </c>
      <c r="D56" s="403">
        <v>2424.6999999999998</v>
      </c>
      <c r="E56" s="398">
        <v>2497.4</v>
      </c>
      <c r="F56" s="85">
        <v>2572.3000000000002</v>
      </c>
      <c r="G56" s="11"/>
      <c r="H56" s="11"/>
      <c r="I56" s="11"/>
      <c r="J56" s="11"/>
    </row>
    <row r="57" spans="1:10" x14ac:dyDescent="0.25">
      <c r="A57" s="14" t="s">
        <v>1077</v>
      </c>
      <c r="B57" s="76" t="s">
        <v>1078</v>
      </c>
      <c r="C57" s="355">
        <v>2387.1</v>
      </c>
      <c r="D57" s="403">
        <v>2458.6999999999998</v>
      </c>
      <c r="E57" s="398">
        <v>2532.5</v>
      </c>
      <c r="F57" s="85">
        <v>2608.5</v>
      </c>
      <c r="G57" s="11"/>
      <c r="H57" s="11"/>
      <c r="I57" s="11"/>
      <c r="J57" s="11"/>
    </row>
    <row r="58" spans="1:10" x14ac:dyDescent="0.25">
      <c r="A58" s="14" t="s">
        <v>1079</v>
      </c>
      <c r="B58" s="9" t="s">
        <v>1080</v>
      </c>
      <c r="C58" s="355">
        <v>2418.6999999999998</v>
      </c>
      <c r="D58" s="403">
        <v>2491.3000000000002</v>
      </c>
      <c r="E58" s="398">
        <v>2566</v>
      </c>
      <c r="F58" s="85">
        <v>2643</v>
      </c>
      <c r="G58" s="11"/>
      <c r="H58" s="11"/>
      <c r="I58" s="11"/>
      <c r="J58" s="11"/>
    </row>
    <row r="59" spans="1:10" x14ac:dyDescent="0.25">
      <c r="A59" s="14" t="s">
        <v>1081</v>
      </c>
      <c r="B59" s="76" t="s">
        <v>1082</v>
      </c>
      <c r="C59" s="355">
        <v>2479.1</v>
      </c>
      <c r="D59" s="403">
        <v>2553.5</v>
      </c>
      <c r="E59" s="398">
        <v>2630.1</v>
      </c>
      <c r="F59" s="85">
        <v>2709</v>
      </c>
      <c r="G59" s="11"/>
      <c r="H59" s="11"/>
      <c r="I59" s="11"/>
      <c r="J59" s="11"/>
    </row>
    <row r="60" spans="1:10" x14ac:dyDescent="0.25">
      <c r="A60" s="14" t="s">
        <v>1083</v>
      </c>
      <c r="B60" s="76" t="s">
        <v>1084</v>
      </c>
      <c r="C60" s="355">
        <v>2553.5</v>
      </c>
      <c r="D60" s="403">
        <v>2630.1</v>
      </c>
      <c r="E60" s="398">
        <v>2709.0030000000002</v>
      </c>
      <c r="F60" s="85">
        <v>2790.3</v>
      </c>
      <c r="G60" s="11"/>
      <c r="H60" s="11"/>
      <c r="I60" s="11"/>
      <c r="J60" s="11"/>
    </row>
    <row r="61" spans="1:10" x14ac:dyDescent="0.25">
      <c r="A61" s="14" t="s">
        <v>1085</v>
      </c>
      <c r="B61" s="76" t="s">
        <v>1086</v>
      </c>
      <c r="C61" s="355">
        <v>2630.1</v>
      </c>
      <c r="D61" s="403">
        <v>2709.0030000000002</v>
      </c>
      <c r="E61" s="398">
        <v>2790.3</v>
      </c>
      <c r="F61" s="85">
        <v>2874</v>
      </c>
      <c r="G61" s="11"/>
      <c r="H61" s="11"/>
      <c r="I61" s="11"/>
      <c r="J61" s="11"/>
    </row>
    <row r="62" spans="1:10" x14ac:dyDescent="0.25">
      <c r="A62" s="14" t="s">
        <v>1087</v>
      </c>
      <c r="B62" s="76" t="s">
        <v>1088</v>
      </c>
      <c r="C62" s="355">
        <v>2699.5</v>
      </c>
      <c r="D62" s="403">
        <v>2780.5</v>
      </c>
      <c r="E62" s="398">
        <v>2864</v>
      </c>
      <c r="F62" s="85">
        <v>2949.9</v>
      </c>
      <c r="G62" s="11"/>
      <c r="H62" s="11"/>
      <c r="I62" s="11"/>
      <c r="J62" s="11"/>
    </row>
    <row r="63" spans="1:10" x14ac:dyDescent="0.25">
      <c r="A63" s="14" t="s">
        <v>549</v>
      </c>
      <c r="B63" s="9" t="s">
        <v>1089</v>
      </c>
      <c r="C63" s="355">
        <v>2706.7</v>
      </c>
      <c r="D63" s="403">
        <v>2787.9009999999998</v>
      </c>
      <c r="E63" s="398">
        <v>2871.5380299999997</v>
      </c>
      <c r="F63" s="85">
        <v>2957.7</v>
      </c>
      <c r="G63" s="11"/>
      <c r="H63" s="11"/>
      <c r="I63" s="11"/>
      <c r="J63" s="11"/>
    </row>
    <row r="64" spans="1:10" x14ac:dyDescent="0.25">
      <c r="A64" s="14" t="s">
        <v>1090</v>
      </c>
      <c r="B64" s="9" t="s">
        <v>1091</v>
      </c>
      <c r="C64" s="355">
        <v>2941.9</v>
      </c>
      <c r="D64" s="403">
        <v>3030.2</v>
      </c>
      <c r="E64" s="398">
        <v>3121.1059999999998</v>
      </c>
      <c r="F64" s="85">
        <v>3214.7</v>
      </c>
      <c r="G64" s="11"/>
      <c r="H64" s="11"/>
      <c r="I64" s="11"/>
      <c r="J64" s="11"/>
    </row>
    <row r="65" spans="1:10" x14ac:dyDescent="0.25">
      <c r="A65" s="14" t="s">
        <v>1092</v>
      </c>
      <c r="B65" s="9" t="s">
        <v>1093</v>
      </c>
      <c r="C65" s="355">
        <v>3193.5</v>
      </c>
      <c r="D65" s="403">
        <v>3289.3</v>
      </c>
      <c r="E65" s="398">
        <v>3387.9790000000003</v>
      </c>
      <c r="F65" s="85">
        <v>3489.6</v>
      </c>
      <c r="G65" s="11"/>
      <c r="H65" s="11"/>
      <c r="I65" s="11"/>
      <c r="J65" s="11"/>
    </row>
    <row r="66" spans="1:10" ht="56.65" x14ac:dyDescent="0.25">
      <c r="A66" s="8" t="s">
        <v>19</v>
      </c>
      <c r="B66" s="9" t="s">
        <v>20</v>
      </c>
      <c r="C66" s="31" t="s">
        <v>22</v>
      </c>
      <c r="D66" s="404" t="s">
        <v>26</v>
      </c>
      <c r="E66" s="359" t="s">
        <v>29</v>
      </c>
      <c r="F66" s="317" t="s">
        <v>31</v>
      </c>
      <c r="G66" s="11"/>
      <c r="H66" s="12" t="s">
        <v>225</v>
      </c>
      <c r="I66" s="60" t="s">
        <v>33</v>
      </c>
      <c r="J66" s="58" t="s">
        <v>34</v>
      </c>
    </row>
    <row r="67" spans="1:10" x14ac:dyDescent="0.25">
      <c r="A67" s="48" t="s">
        <v>1094</v>
      </c>
      <c r="B67" s="48"/>
      <c r="C67" s="164"/>
      <c r="D67" s="369"/>
      <c r="E67" s="361"/>
      <c r="F67" s="137"/>
      <c r="G67" s="12"/>
      <c r="H67" s="81"/>
      <c r="I67" s="185"/>
      <c r="J67" s="185"/>
    </row>
    <row r="68" spans="1:10" x14ac:dyDescent="0.25">
      <c r="A68" s="14" t="s">
        <v>1095</v>
      </c>
      <c r="B68" s="191"/>
      <c r="C68" s="395">
        <v>1318.2</v>
      </c>
      <c r="D68" s="389">
        <v>1357.8</v>
      </c>
      <c r="E68" s="400">
        <v>1398.5</v>
      </c>
      <c r="F68" s="91">
        <v>1440.5</v>
      </c>
      <c r="G68" s="11"/>
      <c r="H68" s="23" t="s">
        <v>894</v>
      </c>
      <c r="I68" s="188">
        <v>1157.2</v>
      </c>
      <c r="J68" s="33">
        <f t="shared" ref="J68:J89" si="2">D68-I68</f>
        <v>200.59999999999991</v>
      </c>
    </row>
    <row r="69" spans="1:10" x14ac:dyDescent="0.25">
      <c r="A69" s="14" t="s">
        <v>1096</v>
      </c>
      <c r="B69" s="191"/>
      <c r="C69" s="395">
        <v>1372.3</v>
      </c>
      <c r="D69" s="389">
        <v>1413.5</v>
      </c>
      <c r="E69" s="400">
        <v>1455.9</v>
      </c>
      <c r="F69" s="91">
        <v>1499.6</v>
      </c>
      <c r="G69" s="11"/>
      <c r="H69" s="23" t="s">
        <v>894</v>
      </c>
      <c r="I69" s="188">
        <v>1157.2</v>
      </c>
      <c r="J69" s="33">
        <f t="shared" si="2"/>
        <v>256.29999999999995</v>
      </c>
    </row>
    <row r="70" spans="1:10" x14ac:dyDescent="0.25">
      <c r="A70" s="14" t="s">
        <v>1097</v>
      </c>
      <c r="B70" s="191"/>
      <c r="C70" s="395">
        <v>1318.2</v>
      </c>
      <c r="D70" s="389">
        <v>1357.8</v>
      </c>
      <c r="E70" s="400">
        <v>1398.5</v>
      </c>
      <c r="F70" s="91">
        <v>1440.5</v>
      </c>
      <c r="G70" s="11"/>
      <c r="H70" s="23" t="s">
        <v>897</v>
      </c>
      <c r="I70" s="188">
        <v>1283.5</v>
      </c>
      <c r="J70" s="33">
        <f t="shared" si="2"/>
        <v>74.299999999999955</v>
      </c>
    </row>
    <row r="71" spans="1:10" x14ac:dyDescent="0.25">
      <c r="A71" s="14" t="s">
        <v>1098</v>
      </c>
      <c r="B71" s="191"/>
      <c r="C71" s="395">
        <v>1372.3</v>
      </c>
      <c r="D71" s="389">
        <v>1413.5</v>
      </c>
      <c r="E71" s="400">
        <v>1455.9</v>
      </c>
      <c r="F71" s="91">
        <v>1499.6</v>
      </c>
      <c r="G71" s="11"/>
      <c r="H71" s="23" t="s">
        <v>897</v>
      </c>
      <c r="I71" s="188">
        <v>1283.5</v>
      </c>
      <c r="J71" s="33">
        <f t="shared" si="2"/>
        <v>130</v>
      </c>
    </row>
    <row r="72" spans="1:10" x14ac:dyDescent="0.25">
      <c r="A72" s="14" t="s">
        <v>1099</v>
      </c>
      <c r="B72" s="191"/>
      <c r="C72" s="395">
        <v>1412.2</v>
      </c>
      <c r="D72" s="389">
        <v>1454.6</v>
      </c>
      <c r="E72" s="400">
        <v>1498.2</v>
      </c>
      <c r="F72" s="91">
        <v>1543.2</v>
      </c>
      <c r="G72" s="11"/>
      <c r="H72" s="23" t="s">
        <v>897</v>
      </c>
      <c r="I72" s="188">
        <v>1283.5</v>
      </c>
      <c r="J72" s="33">
        <f t="shared" si="2"/>
        <v>171.09999999999991</v>
      </c>
    </row>
    <row r="73" spans="1:10" x14ac:dyDescent="0.25">
      <c r="A73" s="14" t="s">
        <v>1100</v>
      </c>
      <c r="B73" s="191"/>
      <c r="C73" s="395">
        <v>1454.5</v>
      </c>
      <c r="D73" s="389">
        <v>1498.1</v>
      </c>
      <c r="E73" s="400">
        <v>1543</v>
      </c>
      <c r="F73" s="91">
        <v>1589.3</v>
      </c>
      <c r="G73" s="11"/>
      <c r="H73" s="23" t="s">
        <v>897</v>
      </c>
      <c r="I73" s="188">
        <v>1283.5</v>
      </c>
      <c r="J73" s="33">
        <f t="shared" si="2"/>
        <v>214.59999999999991</v>
      </c>
    </row>
    <row r="74" spans="1:10" x14ac:dyDescent="0.25">
      <c r="A74" s="14" t="s">
        <v>1101</v>
      </c>
      <c r="B74" s="191"/>
      <c r="C74" s="395">
        <v>1513.1</v>
      </c>
      <c r="D74" s="389">
        <v>1558.5</v>
      </c>
      <c r="E74" s="400">
        <v>1605.3</v>
      </c>
      <c r="F74" s="91">
        <v>1653.5</v>
      </c>
      <c r="G74" s="11"/>
      <c r="H74" s="23" t="s">
        <v>897</v>
      </c>
      <c r="I74" s="188">
        <v>1283.5</v>
      </c>
      <c r="J74" s="33">
        <f t="shared" si="2"/>
        <v>275</v>
      </c>
    </row>
    <row r="75" spans="1:10" x14ac:dyDescent="0.25">
      <c r="A75" s="14" t="s">
        <v>1102</v>
      </c>
      <c r="B75" s="191"/>
      <c r="C75" s="395">
        <v>1454.5</v>
      </c>
      <c r="D75" s="389">
        <v>1498.1</v>
      </c>
      <c r="E75" s="400">
        <v>1543</v>
      </c>
      <c r="F75" s="91">
        <v>1589.3</v>
      </c>
      <c r="G75" s="11"/>
      <c r="H75" s="23" t="s">
        <v>900</v>
      </c>
      <c r="I75" s="188">
        <v>1435</v>
      </c>
      <c r="J75" s="33">
        <f t="shared" si="2"/>
        <v>63.099999999999909</v>
      </c>
    </row>
    <row r="76" spans="1:10" x14ac:dyDescent="0.25">
      <c r="A76" s="14" t="s">
        <v>1103</v>
      </c>
      <c r="B76" s="191"/>
      <c r="C76" s="395">
        <v>1513.1</v>
      </c>
      <c r="D76" s="389">
        <v>1558.5</v>
      </c>
      <c r="E76" s="400">
        <v>1605.3</v>
      </c>
      <c r="F76" s="91">
        <v>1653.5</v>
      </c>
      <c r="G76" s="11"/>
      <c r="H76" s="23" t="s">
        <v>900</v>
      </c>
      <c r="I76" s="188">
        <v>1435</v>
      </c>
      <c r="J76" s="33">
        <f t="shared" si="2"/>
        <v>123.5</v>
      </c>
    </row>
    <row r="77" spans="1:10" x14ac:dyDescent="0.25">
      <c r="A77" s="14" t="s">
        <v>1104</v>
      </c>
      <c r="B77" s="191"/>
      <c r="C77" s="395">
        <v>1558.4</v>
      </c>
      <c r="D77" s="389">
        <v>1605.2</v>
      </c>
      <c r="E77" s="400">
        <v>1653.4</v>
      </c>
      <c r="F77" s="91">
        <v>1703.0020000000002</v>
      </c>
      <c r="G77" s="11"/>
      <c r="H77" s="23" t="s">
        <v>900</v>
      </c>
      <c r="I77" s="188">
        <v>1435</v>
      </c>
      <c r="J77" s="33">
        <f t="shared" si="2"/>
        <v>170.20000000000005</v>
      </c>
    </row>
    <row r="78" spans="1:10" x14ac:dyDescent="0.25">
      <c r="A78" s="14" t="s">
        <v>1105</v>
      </c>
      <c r="B78" s="191"/>
      <c r="C78" s="395">
        <v>1605.2</v>
      </c>
      <c r="D78" s="389">
        <v>1653.4</v>
      </c>
      <c r="E78" s="400">
        <v>1703.0020000000002</v>
      </c>
      <c r="F78" s="91">
        <v>1754.1</v>
      </c>
      <c r="G78" s="11"/>
      <c r="H78" s="23" t="s">
        <v>900</v>
      </c>
      <c r="I78" s="188">
        <v>1435</v>
      </c>
      <c r="J78" s="33">
        <f t="shared" si="2"/>
        <v>218.40000000000009</v>
      </c>
    </row>
    <row r="79" spans="1:10" x14ac:dyDescent="0.25">
      <c r="A79" s="14" t="s">
        <v>1106</v>
      </c>
      <c r="B79" s="191"/>
      <c r="C79" s="395">
        <v>1627.7</v>
      </c>
      <c r="D79" s="389">
        <v>1676.5</v>
      </c>
      <c r="E79" s="400">
        <v>1726.7950000000001</v>
      </c>
      <c r="F79" s="91">
        <v>1778.5988500000001</v>
      </c>
      <c r="G79" s="11"/>
      <c r="H79" s="23" t="s">
        <v>900</v>
      </c>
      <c r="I79" s="188">
        <v>1435</v>
      </c>
      <c r="J79" s="33">
        <f t="shared" si="2"/>
        <v>241.5</v>
      </c>
    </row>
    <row r="80" spans="1:10" x14ac:dyDescent="0.25">
      <c r="A80" s="14" t="s">
        <v>1107</v>
      </c>
      <c r="B80" s="191"/>
      <c r="C80" s="395">
        <v>1605.2</v>
      </c>
      <c r="D80" s="389">
        <v>1653.4</v>
      </c>
      <c r="E80" s="400">
        <v>1703.0020000000002</v>
      </c>
      <c r="F80" s="91">
        <v>1754.1</v>
      </c>
      <c r="G80" s="11"/>
      <c r="H80" s="23">
        <v>0</v>
      </c>
      <c r="I80" s="188">
        <v>0</v>
      </c>
      <c r="J80" s="33">
        <f t="shared" si="2"/>
        <v>1653.4</v>
      </c>
    </row>
    <row r="81" spans="1:10" x14ac:dyDescent="0.25">
      <c r="A81" s="14" t="s">
        <v>1108</v>
      </c>
      <c r="B81" s="191"/>
      <c r="C81" s="395">
        <v>1627.5029999999999</v>
      </c>
      <c r="D81" s="389">
        <v>1676.3</v>
      </c>
      <c r="E81" s="400">
        <v>1726.6</v>
      </c>
      <c r="F81" s="91">
        <v>1778.3979999999999</v>
      </c>
      <c r="G81" s="11"/>
      <c r="H81" s="23">
        <v>0</v>
      </c>
      <c r="I81" s="188">
        <v>0</v>
      </c>
      <c r="J81" s="33">
        <f t="shared" si="2"/>
        <v>1676.3</v>
      </c>
    </row>
    <row r="82" spans="1:10" x14ac:dyDescent="0.25">
      <c r="A82" s="14" t="s">
        <v>1109</v>
      </c>
      <c r="B82" s="191"/>
      <c r="C82" s="395">
        <v>1676.6</v>
      </c>
      <c r="D82" s="389">
        <v>1726.8979999999999</v>
      </c>
      <c r="E82" s="400">
        <v>1778.7049399999999</v>
      </c>
      <c r="F82" s="91">
        <v>1832.1</v>
      </c>
      <c r="G82" s="11"/>
      <c r="H82" s="23">
        <v>0</v>
      </c>
      <c r="I82" s="188">
        <v>0</v>
      </c>
      <c r="J82" s="33">
        <f t="shared" si="2"/>
        <v>1726.8979999999999</v>
      </c>
    </row>
    <row r="83" spans="1:10" x14ac:dyDescent="0.25">
      <c r="A83" s="14" t="s">
        <v>1110</v>
      </c>
      <c r="B83" s="191"/>
      <c r="C83" s="395">
        <v>1726.8979999999999</v>
      </c>
      <c r="D83" s="389">
        <v>1778.7049399999999</v>
      </c>
      <c r="E83" s="400">
        <v>1832.1</v>
      </c>
      <c r="F83" s="91">
        <v>1887.1</v>
      </c>
      <c r="G83" s="11"/>
      <c r="H83" s="23">
        <v>0</v>
      </c>
      <c r="I83" s="188">
        <v>0</v>
      </c>
      <c r="J83" s="33">
        <f t="shared" si="2"/>
        <v>1778.7049399999999</v>
      </c>
    </row>
    <row r="84" spans="1:10" x14ac:dyDescent="0.25">
      <c r="A84" s="14" t="s">
        <v>1111</v>
      </c>
      <c r="B84" s="191"/>
      <c r="C84" s="395">
        <v>1803.9</v>
      </c>
      <c r="D84" s="389">
        <v>1858</v>
      </c>
      <c r="E84" s="400">
        <v>1913.7</v>
      </c>
      <c r="F84" s="91">
        <v>1971.1</v>
      </c>
      <c r="G84" s="11"/>
      <c r="H84" s="23">
        <v>0</v>
      </c>
      <c r="I84" s="188">
        <v>0</v>
      </c>
      <c r="J84" s="33">
        <f t="shared" si="2"/>
        <v>1858</v>
      </c>
    </row>
    <row r="85" spans="1:10" x14ac:dyDescent="0.25">
      <c r="A85" s="14" t="s">
        <v>1112</v>
      </c>
      <c r="B85" s="191"/>
      <c r="C85" s="395">
        <v>1803.9</v>
      </c>
      <c r="D85" s="389">
        <v>1858</v>
      </c>
      <c r="E85" s="400">
        <v>1913.7</v>
      </c>
      <c r="F85" s="91">
        <v>1971.1</v>
      </c>
      <c r="G85" s="11"/>
      <c r="H85" s="23">
        <v>0</v>
      </c>
      <c r="I85" s="188">
        <v>0</v>
      </c>
      <c r="J85" s="33">
        <f t="shared" si="2"/>
        <v>1858</v>
      </c>
    </row>
    <row r="86" spans="1:10" x14ac:dyDescent="0.25">
      <c r="A86" s="14" t="s">
        <v>1113</v>
      </c>
      <c r="B86" s="191"/>
      <c r="C86" s="395">
        <v>1881.1</v>
      </c>
      <c r="D86" s="389">
        <v>1937.5</v>
      </c>
      <c r="E86" s="400">
        <v>1995.6</v>
      </c>
      <c r="F86" s="91">
        <v>2055.5</v>
      </c>
      <c r="G86" s="11"/>
      <c r="H86" s="23">
        <v>0</v>
      </c>
      <c r="I86" s="188">
        <v>0</v>
      </c>
      <c r="J86" s="33">
        <f t="shared" si="2"/>
        <v>1937.5</v>
      </c>
    </row>
    <row r="87" spans="1:10" x14ac:dyDescent="0.25">
      <c r="A87" s="14" t="s">
        <v>1114</v>
      </c>
      <c r="B87" s="191"/>
      <c r="C87" s="395">
        <v>1937.5</v>
      </c>
      <c r="D87" s="389">
        <v>1995.6</v>
      </c>
      <c r="E87" s="400">
        <v>2055.5</v>
      </c>
      <c r="F87" s="91">
        <v>2117.1999999999998</v>
      </c>
      <c r="G87" s="11"/>
      <c r="H87" s="23">
        <v>0</v>
      </c>
      <c r="I87" s="188">
        <v>0</v>
      </c>
      <c r="J87" s="33">
        <f t="shared" si="2"/>
        <v>1995.6</v>
      </c>
    </row>
    <row r="88" spans="1:10" x14ac:dyDescent="0.25">
      <c r="A88" s="14" t="s">
        <v>1115</v>
      </c>
      <c r="B88" s="191"/>
      <c r="C88" s="395">
        <v>1995.7</v>
      </c>
      <c r="D88" s="389">
        <v>2055.6</v>
      </c>
      <c r="E88" s="400">
        <v>2117.3000000000002</v>
      </c>
      <c r="F88" s="91">
        <v>2180.8000000000002</v>
      </c>
      <c r="G88" s="11"/>
      <c r="H88" s="23">
        <v>0</v>
      </c>
      <c r="I88" s="188">
        <v>0</v>
      </c>
      <c r="J88" s="33">
        <f t="shared" si="2"/>
        <v>2055.6</v>
      </c>
    </row>
    <row r="89" spans="1:10" x14ac:dyDescent="0.25">
      <c r="A89" s="14" t="s">
        <v>1116</v>
      </c>
      <c r="B89" s="191"/>
      <c r="C89" s="395">
        <v>2024.2</v>
      </c>
      <c r="D89" s="389">
        <v>2084.9</v>
      </c>
      <c r="E89" s="400">
        <v>2147.5</v>
      </c>
      <c r="F89" s="91">
        <v>2211.9</v>
      </c>
      <c r="G89" s="11"/>
      <c r="H89" s="23">
        <v>0</v>
      </c>
      <c r="I89" s="188">
        <v>0</v>
      </c>
      <c r="J89" s="33">
        <f t="shared" si="2"/>
        <v>2084.9</v>
      </c>
    </row>
    <row r="90" spans="1:10" x14ac:dyDescent="0.25">
      <c r="A90" s="14" t="s">
        <v>1117</v>
      </c>
      <c r="B90" s="191"/>
      <c r="C90" s="395">
        <v>2024.2</v>
      </c>
      <c r="D90" s="389">
        <v>2084.9</v>
      </c>
      <c r="E90" s="400">
        <v>2147.5</v>
      </c>
      <c r="F90" s="91">
        <v>2211.9</v>
      </c>
      <c r="G90" s="11"/>
      <c r="H90" s="7"/>
      <c r="I90" s="11"/>
      <c r="J90" s="11"/>
    </row>
    <row r="91" spans="1:10" x14ac:dyDescent="0.25">
      <c r="A91" s="14" t="s">
        <v>1118</v>
      </c>
      <c r="B91" s="191"/>
      <c r="C91" s="395">
        <v>2074.1999999999998</v>
      </c>
      <c r="D91" s="389">
        <v>2136.4</v>
      </c>
      <c r="E91" s="400">
        <v>2200.5</v>
      </c>
      <c r="F91" s="91">
        <v>2266.5</v>
      </c>
      <c r="G91" s="11"/>
      <c r="H91" s="7"/>
      <c r="I91" s="11"/>
      <c r="J91" s="11"/>
    </row>
    <row r="92" spans="1:10" x14ac:dyDescent="0.25">
      <c r="A92" s="14" t="s">
        <v>1119</v>
      </c>
      <c r="B92" s="191"/>
      <c r="C92" s="395">
        <v>2137.6999999999998</v>
      </c>
      <c r="D92" s="389">
        <v>2201.8000000000002</v>
      </c>
      <c r="E92" s="400">
        <v>2267.9</v>
      </c>
      <c r="F92" s="91">
        <v>2335.9</v>
      </c>
      <c r="G92" s="11"/>
      <c r="H92" s="7"/>
      <c r="I92" s="11"/>
      <c r="J92" s="11"/>
    </row>
    <row r="93" spans="1:10" x14ac:dyDescent="0.25">
      <c r="A93" s="14" t="s">
        <v>1120</v>
      </c>
      <c r="B93" s="191"/>
      <c r="C93" s="395">
        <v>2200.5950000000003</v>
      </c>
      <c r="D93" s="389">
        <v>2266.6</v>
      </c>
      <c r="E93" s="400">
        <v>2334.598</v>
      </c>
      <c r="F93" s="91">
        <v>2404.6</v>
      </c>
      <c r="G93" s="11"/>
      <c r="H93" s="7"/>
      <c r="I93" s="11"/>
      <c r="J93" s="11"/>
    </row>
    <row r="94" spans="1:10" x14ac:dyDescent="0.25">
      <c r="A94" s="14" t="s">
        <v>1121</v>
      </c>
      <c r="B94" s="191"/>
      <c r="C94" s="395">
        <v>2232.1</v>
      </c>
      <c r="D94" s="389">
        <v>2299.1</v>
      </c>
      <c r="E94" s="400">
        <v>2368.1</v>
      </c>
      <c r="F94" s="91">
        <v>2439.1</v>
      </c>
      <c r="G94" s="11"/>
      <c r="H94" s="7"/>
      <c r="I94" s="11"/>
      <c r="J94" s="11"/>
    </row>
    <row r="95" spans="1:10" x14ac:dyDescent="0.25">
      <c r="A95" s="14" t="s">
        <v>1122</v>
      </c>
      <c r="B95" s="191"/>
      <c r="C95" s="395">
        <v>2200.5950000000003</v>
      </c>
      <c r="D95" s="389">
        <v>2266.6</v>
      </c>
      <c r="E95" s="400">
        <v>2334.598</v>
      </c>
      <c r="F95" s="91">
        <v>2404.6</v>
      </c>
      <c r="G95" s="11"/>
      <c r="H95" s="7"/>
      <c r="I95" s="11"/>
      <c r="J95" s="11"/>
    </row>
    <row r="96" spans="1:10" x14ac:dyDescent="0.25">
      <c r="A96" s="14" t="s">
        <v>1123</v>
      </c>
      <c r="B96" s="191"/>
      <c r="C96" s="395">
        <v>2232.1</v>
      </c>
      <c r="D96" s="389">
        <v>2299.1</v>
      </c>
      <c r="E96" s="400">
        <v>2368.1</v>
      </c>
      <c r="F96" s="91">
        <v>2439.1</v>
      </c>
      <c r="G96" s="11"/>
      <c r="H96" s="7"/>
      <c r="I96" s="11"/>
      <c r="J96" s="11"/>
    </row>
    <row r="97" spans="1:10" x14ac:dyDescent="0.25">
      <c r="A97" s="14" t="s">
        <v>1124</v>
      </c>
      <c r="B97" s="191"/>
      <c r="C97" s="395">
        <v>2299.1</v>
      </c>
      <c r="D97" s="389">
        <v>2368.1</v>
      </c>
      <c r="E97" s="400">
        <v>2439.1</v>
      </c>
      <c r="F97" s="91">
        <v>2512.3000000000002</v>
      </c>
      <c r="G97" s="11"/>
      <c r="H97" s="7"/>
      <c r="I97" s="11"/>
      <c r="J97" s="11"/>
    </row>
    <row r="98" spans="1:10" x14ac:dyDescent="0.25">
      <c r="A98" s="14" t="s">
        <v>1125</v>
      </c>
      <c r="B98" s="191"/>
      <c r="C98" s="395">
        <v>2368</v>
      </c>
      <c r="D98" s="389">
        <v>2439</v>
      </c>
      <c r="E98" s="400">
        <v>2512.1999999999998</v>
      </c>
      <c r="F98" s="91">
        <v>2587.6</v>
      </c>
      <c r="G98" s="11"/>
      <c r="H98" s="7"/>
      <c r="I98" s="11"/>
      <c r="J98" s="11"/>
    </row>
    <row r="99" spans="1:10" x14ac:dyDescent="0.25">
      <c r="A99" s="14" t="s">
        <v>1126</v>
      </c>
      <c r="B99" s="191"/>
      <c r="C99" s="395">
        <v>2402.1999999999998</v>
      </c>
      <c r="D99" s="389">
        <v>2474.3000000000002</v>
      </c>
      <c r="E99" s="400">
        <v>2548.5</v>
      </c>
      <c r="F99" s="91">
        <v>2625</v>
      </c>
      <c r="G99" s="11"/>
      <c r="H99" s="7"/>
      <c r="I99" s="11"/>
      <c r="J99" s="11"/>
    </row>
    <row r="100" spans="1:10" x14ac:dyDescent="0.25">
      <c r="A100" s="14" t="s">
        <v>1127</v>
      </c>
      <c r="B100" s="191"/>
      <c r="C100" s="395">
        <v>2402.1999999999998</v>
      </c>
      <c r="D100" s="389">
        <v>2474.3000000000002</v>
      </c>
      <c r="E100" s="400">
        <v>2548.5</v>
      </c>
      <c r="F100" s="91">
        <v>2625</v>
      </c>
      <c r="G100" s="11"/>
      <c r="H100" s="7"/>
      <c r="I100" s="11"/>
      <c r="J100" s="11"/>
    </row>
    <row r="101" spans="1:10" x14ac:dyDescent="0.25">
      <c r="A101" s="14" t="s">
        <v>1128</v>
      </c>
      <c r="B101" s="191"/>
      <c r="C101" s="395">
        <v>2461.7000000000003</v>
      </c>
      <c r="D101" s="389">
        <v>2535.6</v>
      </c>
      <c r="E101" s="400">
        <v>2611.6999999999998</v>
      </c>
      <c r="F101" s="91">
        <v>2690.1</v>
      </c>
      <c r="G101" s="11"/>
      <c r="H101" s="7"/>
      <c r="I101" s="11"/>
      <c r="J101" s="11"/>
    </row>
    <row r="102" spans="1:10" x14ac:dyDescent="0.25">
      <c r="A102" s="14" t="s">
        <v>1129</v>
      </c>
      <c r="B102" s="191"/>
      <c r="C102" s="395">
        <v>2535.6</v>
      </c>
      <c r="D102" s="389">
        <v>2611.6999999999998</v>
      </c>
      <c r="E102" s="400">
        <v>2690.1</v>
      </c>
      <c r="F102" s="91">
        <v>2770.8</v>
      </c>
      <c r="G102" s="11"/>
      <c r="H102" s="7"/>
      <c r="I102" s="11"/>
      <c r="J102" s="11"/>
    </row>
    <row r="103" spans="1:10" x14ac:dyDescent="0.25">
      <c r="A103" s="14" t="s">
        <v>1130</v>
      </c>
      <c r="B103" s="191"/>
      <c r="C103" s="395">
        <v>2611.6</v>
      </c>
      <c r="D103" s="389">
        <v>2690</v>
      </c>
      <c r="E103" s="400">
        <v>2770.7000000000003</v>
      </c>
      <c r="F103" s="91">
        <v>2853.8</v>
      </c>
      <c r="G103" s="11"/>
      <c r="H103" s="7"/>
      <c r="I103" s="11"/>
      <c r="J103" s="11"/>
    </row>
    <row r="104" spans="1:10" x14ac:dyDescent="0.25">
      <c r="A104" s="14" t="s">
        <v>1131</v>
      </c>
      <c r="B104" s="191"/>
      <c r="C104" s="395">
        <v>2651</v>
      </c>
      <c r="D104" s="389">
        <v>2730.5</v>
      </c>
      <c r="E104" s="400">
        <v>2812.4</v>
      </c>
      <c r="F104" s="91">
        <v>2896.8</v>
      </c>
      <c r="G104" s="11"/>
      <c r="H104" s="7"/>
      <c r="I104" s="11"/>
      <c r="J104" s="11"/>
    </row>
    <row r="105" spans="1:10" ht="56.65" x14ac:dyDescent="0.25">
      <c r="A105" s="8" t="s">
        <v>19</v>
      </c>
      <c r="B105" s="9" t="s">
        <v>20</v>
      </c>
      <c r="C105" s="31" t="s">
        <v>22</v>
      </c>
      <c r="D105" s="404" t="s">
        <v>26</v>
      </c>
      <c r="E105" s="359" t="s">
        <v>29</v>
      </c>
      <c r="F105" s="317" t="s">
        <v>31</v>
      </c>
      <c r="G105" s="11"/>
      <c r="H105" s="12" t="s">
        <v>225</v>
      </c>
      <c r="I105" s="60" t="s">
        <v>33</v>
      </c>
      <c r="J105" s="58" t="s">
        <v>34</v>
      </c>
    </row>
    <row r="106" spans="1:10" x14ac:dyDescent="0.25">
      <c r="A106" s="48" t="s">
        <v>1132</v>
      </c>
      <c r="B106" s="48"/>
      <c r="C106" s="396"/>
      <c r="D106" s="405"/>
      <c r="E106" s="401"/>
      <c r="F106" s="171"/>
      <c r="G106" s="48"/>
      <c r="H106" s="48"/>
      <c r="I106" s="185"/>
      <c r="J106" s="185"/>
    </row>
    <row r="107" spans="1:10" x14ac:dyDescent="0.25">
      <c r="A107" s="8" t="s">
        <v>1133</v>
      </c>
      <c r="B107" s="11"/>
      <c r="C107" s="43"/>
      <c r="D107" s="406"/>
      <c r="E107" s="402"/>
      <c r="F107" s="11"/>
      <c r="G107" s="11"/>
      <c r="H107" s="7"/>
      <c r="I107" s="11"/>
      <c r="J107" s="11"/>
    </row>
    <row r="108" spans="1:10" x14ac:dyDescent="0.25">
      <c r="A108" s="24">
        <v>1.1000000000000001</v>
      </c>
      <c r="B108" s="76" t="s">
        <v>1134</v>
      </c>
      <c r="C108" s="395">
        <v>1330.76</v>
      </c>
      <c r="D108" s="384">
        <v>1370.7</v>
      </c>
      <c r="E108" s="315">
        <v>1411.8</v>
      </c>
      <c r="F108" s="77">
        <v>1454.2</v>
      </c>
      <c r="G108" s="11"/>
      <c r="H108" s="7"/>
      <c r="I108" s="11"/>
      <c r="J108" s="11"/>
    </row>
    <row r="109" spans="1:10" x14ac:dyDescent="0.25">
      <c r="A109" s="8" t="s">
        <v>323</v>
      </c>
      <c r="B109" s="11"/>
      <c r="C109" s="397"/>
      <c r="D109" s="407"/>
      <c r="E109" s="402"/>
      <c r="F109" s="11"/>
      <c r="G109" s="11"/>
      <c r="H109" s="7"/>
      <c r="I109" s="11"/>
      <c r="J109" s="11"/>
    </row>
    <row r="110" spans="1:10" x14ac:dyDescent="0.25">
      <c r="A110" s="24">
        <v>2.1</v>
      </c>
      <c r="B110" s="76" t="s">
        <v>1135</v>
      </c>
      <c r="C110" s="395">
        <v>1393.384</v>
      </c>
      <c r="D110" s="384">
        <v>1435.2</v>
      </c>
      <c r="E110" s="315">
        <v>1478.3</v>
      </c>
      <c r="F110" s="77">
        <v>1522.6</v>
      </c>
      <c r="G110" s="11"/>
      <c r="H110" s="7"/>
      <c r="I110" s="11"/>
      <c r="J110" s="11"/>
    </row>
    <row r="111" spans="1:10" x14ac:dyDescent="0.25">
      <c r="A111" s="24">
        <v>2.2000000000000002</v>
      </c>
      <c r="B111" s="76" t="s">
        <v>1136</v>
      </c>
      <c r="C111" s="395">
        <v>1423.8720000000001</v>
      </c>
      <c r="D111" s="384">
        <v>1466.6</v>
      </c>
      <c r="E111" s="315">
        <v>1510.6</v>
      </c>
      <c r="F111" s="77">
        <v>1555.9</v>
      </c>
      <c r="G111" s="11"/>
      <c r="H111" s="7"/>
      <c r="I111" s="11"/>
      <c r="J111" s="11"/>
    </row>
    <row r="112" spans="1:10" x14ac:dyDescent="0.25">
      <c r="A112" s="24">
        <v>2.2999999999999998</v>
      </c>
      <c r="B112" s="76" t="s">
        <v>1137</v>
      </c>
      <c r="C112" s="395">
        <v>1447.2529999999999</v>
      </c>
      <c r="D112" s="384">
        <v>1490.7</v>
      </c>
      <c r="E112" s="315">
        <v>1535.4</v>
      </c>
      <c r="F112" s="77">
        <v>1581.5</v>
      </c>
      <c r="G112" s="11"/>
      <c r="H112" s="7"/>
      <c r="I112" s="11"/>
      <c r="J112" s="11"/>
    </row>
    <row r="113" spans="1:10" x14ac:dyDescent="0.25">
      <c r="A113" s="24">
        <v>2.4</v>
      </c>
      <c r="B113" s="76" t="s">
        <v>1138</v>
      </c>
      <c r="C113" s="395">
        <v>1507.096</v>
      </c>
      <c r="D113" s="384">
        <v>1552.3</v>
      </c>
      <c r="E113" s="315">
        <v>1598.9</v>
      </c>
      <c r="F113" s="77">
        <v>1646.8</v>
      </c>
      <c r="G113" s="11"/>
      <c r="H113" s="7"/>
      <c r="I113" s="11"/>
      <c r="J113" s="11"/>
    </row>
    <row r="114" spans="1:10" x14ac:dyDescent="0.25">
      <c r="A114" s="8" t="s">
        <v>324</v>
      </c>
      <c r="B114" s="11"/>
      <c r="C114" s="397"/>
      <c r="D114" s="407"/>
      <c r="E114" s="402"/>
      <c r="F114" s="11"/>
      <c r="G114" s="11"/>
      <c r="H114" s="7"/>
      <c r="I114" s="11"/>
      <c r="J114" s="11"/>
    </row>
    <row r="115" spans="1:10" x14ac:dyDescent="0.25">
      <c r="A115" s="24">
        <v>3.1</v>
      </c>
      <c r="B115" s="76" t="s">
        <v>1139</v>
      </c>
      <c r="C115" s="395">
        <v>1552.828</v>
      </c>
      <c r="D115" s="384">
        <v>1599.4</v>
      </c>
      <c r="E115" s="315">
        <v>1647.4</v>
      </c>
      <c r="F115" s="77">
        <v>1696.8</v>
      </c>
      <c r="G115" s="11"/>
      <c r="H115" s="7"/>
      <c r="I115" s="11"/>
      <c r="J115" s="11"/>
    </row>
    <row r="116" spans="1:10" x14ac:dyDescent="0.25">
      <c r="A116" s="24">
        <v>3.2</v>
      </c>
      <c r="B116" s="76" t="s">
        <v>1140</v>
      </c>
      <c r="C116" s="395">
        <v>1599.384</v>
      </c>
      <c r="D116" s="384">
        <v>1647.4</v>
      </c>
      <c r="E116" s="315">
        <v>1696.8</v>
      </c>
      <c r="F116" s="77">
        <v>1747.7</v>
      </c>
      <c r="G116" s="11"/>
      <c r="H116" s="7"/>
      <c r="I116" s="11"/>
      <c r="J116" s="11"/>
    </row>
    <row r="117" spans="1:10" x14ac:dyDescent="0.25">
      <c r="A117" s="24">
        <v>3.3</v>
      </c>
      <c r="B117" s="76" t="s">
        <v>1141</v>
      </c>
      <c r="C117" s="395">
        <v>1647.3820000000001</v>
      </c>
      <c r="D117" s="384">
        <v>1696.8</v>
      </c>
      <c r="E117" s="315">
        <v>1747.7</v>
      </c>
      <c r="F117" s="77">
        <v>1800.1</v>
      </c>
      <c r="G117" s="11"/>
      <c r="H117" s="7"/>
      <c r="I117" s="11"/>
      <c r="J117" s="11"/>
    </row>
    <row r="118" spans="1:10" x14ac:dyDescent="0.25">
      <c r="A118" s="24">
        <v>3.4</v>
      </c>
      <c r="B118" s="76" t="s">
        <v>1142</v>
      </c>
      <c r="C118" s="395">
        <v>1696.7190000000001</v>
      </c>
      <c r="D118" s="384">
        <v>1747.6</v>
      </c>
      <c r="E118" s="315">
        <v>1800</v>
      </c>
      <c r="F118" s="77">
        <v>1854</v>
      </c>
      <c r="G118" s="11"/>
      <c r="H118" s="7"/>
      <c r="I118" s="11"/>
      <c r="J118" s="11"/>
    </row>
    <row r="119" spans="1:10" x14ac:dyDescent="0.25">
      <c r="A119" s="8" t="s">
        <v>1143</v>
      </c>
      <c r="B119" s="11"/>
      <c r="C119" s="397"/>
      <c r="D119" s="407"/>
      <c r="E119" s="402"/>
      <c r="F119" s="11"/>
      <c r="G119" s="11"/>
      <c r="H119" s="7"/>
      <c r="I119" s="11"/>
      <c r="J119" s="11"/>
    </row>
    <row r="120" spans="1:10" x14ac:dyDescent="0.25">
      <c r="A120" s="24">
        <v>4.0999999999999996</v>
      </c>
      <c r="B120" s="76" t="s">
        <v>1144</v>
      </c>
      <c r="C120" s="395">
        <v>1747.704</v>
      </c>
      <c r="D120" s="384">
        <v>1800.1</v>
      </c>
      <c r="E120" s="315">
        <v>1854.1</v>
      </c>
      <c r="F120" s="77">
        <v>1909.8</v>
      </c>
      <c r="G120" s="11"/>
      <c r="H120" s="7"/>
      <c r="I120" s="11"/>
      <c r="J120" s="11"/>
    </row>
    <row r="121" spans="1:10" x14ac:dyDescent="0.25">
      <c r="A121" s="24">
        <v>4.2</v>
      </c>
      <c r="B121" s="76" t="s">
        <v>1145</v>
      </c>
      <c r="C121" s="395">
        <v>1800.1310000000001</v>
      </c>
      <c r="D121" s="384">
        <v>1854.1</v>
      </c>
      <c r="E121" s="315">
        <v>1909.7</v>
      </c>
      <c r="F121" s="77">
        <v>1967</v>
      </c>
      <c r="G121" s="11"/>
      <c r="H121" s="7"/>
      <c r="I121" s="11"/>
      <c r="J121" s="11"/>
    </row>
    <row r="122" spans="1:10" x14ac:dyDescent="0.25">
      <c r="A122" s="24">
        <v>4.3</v>
      </c>
      <c r="B122" s="76" t="s">
        <v>1146</v>
      </c>
      <c r="C122" s="395">
        <v>1854.1030000000001</v>
      </c>
      <c r="D122" s="384">
        <v>1909.7</v>
      </c>
      <c r="E122" s="315">
        <v>1967</v>
      </c>
      <c r="F122" s="77">
        <v>2026</v>
      </c>
      <c r="G122" s="11"/>
      <c r="H122" s="7"/>
      <c r="I122" s="11"/>
      <c r="J122" s="11"/>
    </row>
    <row r="123" spans="1:10" x14ac:dyDescent="0.25">
      <c r="A123" s="24">
        <v>4.4000000000000004</v>
      </c>
      <c r="B123" s="76" t="s">
        <v>1147</v>
      </c>
      <c r="C123" s="395">
        <v>1946.8029999999999</v>
      </c>
      <c r="D123" s="384">
        <v>2005.2</v>
      </c>
      <c r="E123" s="315">
        <v>2065.4</v>
      </c>
      <c r="F123" s="77">
        <v>2127.3000000000002</v>
      </c>
      <c r="G123" s="11"/>
      <c r="H123" s="7"/>
      <c r="I123" s="11"/>
      <c r="J123" s="11"/>
    </row>
    <row r="124" spans="1:10" x14ac:dyDescent="0.25">
      <c r="A124" s="8" t="s">
        <v>1148</v>
      </c>
      <c r="B124" s="11"/>
      <c r="C124" s="397"/>
      <c r="D124" s="407"/>
      <c r="E124" s="402"/>
      <c r="F124" s="11"/>
      <c r="G124" s="11"/>
      <c r="H124" s="7"/>
      <c r="I124" s="11"/>
      <c r="J124" s="11"/>
    </row>
    <row r="125" spans="1:10" x14ac:dyDescent="0.25">
      <c r="A125" s="24">
        <v>5.0999999999999996</v>
      </c>
      <c r="B125" s="76" t="s">
        <v>1149</v>
      </c>
      <c r="C125" s="395">
        <v>2005.3070000000002</v>
      </c>
      <c r="D125" s="384">
        <v>2065.5</v>
      </c>
      <c r="E125" s="315">
        <v>2127.4</v>
      </c>
      <c r="F125" s="77">
        <v>2191.1999999999998</v>
      </c>
      <c r="G125" s="11"/>
      <c r="H125" s="7"/>
      <c r="I125" s="11"/>
      <c r="J125" s="11"/>
    </row>
    <row r="126" spans="1:10" x14ac:dyDescent="0.25">
      <c r="A126" s="24">
        <v>5.2</v>
      </c>
      <c r="B126" s="76" t="s">
        <v>1150</v>
      </c>
      <c r="C126" s="395">
        <v>2105.5260000000003</v>
      </c>
      <c r="D126" s="384">
        <v>2168.6999999999998</v>
      </c>
      <c r="E126" s="315">
        <v>2233.6999999999998</v>
      </c>
      <c r="F126" s="77">
        <v>2300.6999999999998</v>
      </c>
      <c r="G126" s="11"/>
      <c r="H126" s="7"/>
      <c r="I126" s="11"/>
      <c r="J126" s="11"/>
    </row>
    <row r="127" spans="1:10" x14ac:dyDescent="0.25">
      <c r="A127" s="8" t="s">
        <v>1151</v>
      </c>
      <c r="B127" s="11"/>
      <c r="C127" s="397"/>
      <c r="D127" s="407"/>
      <c r="E127" s="402"/>
      <c r="F127" s="11"/>
      <c r="G127" s="11"/>
      <c r="H127" s="7"/>
      <c r="I127" s="11"/>
      <c r="J127" s="11"/>
    </row>
    <row r="128" spans="1:10" x14ac:dyDescent="0.25">
      <c r="A128" s="24">
        <v>6.1</v>
      </c>
      <c r="B128" s="76" t="s">
        <v>1152</v>
      </c>
      <c r="C128" s="395">
        <v>2168.665</v>
      </c>
      <c r="D128" s="384">
        <v>2233.8000000000002</v>
      </c>
      <c r="E128" s="315">
        <v>2300.8000000000002</v>
      </c>
      <c r="F128" s="77">
        <v>2369.8000000000002</v>
      </c>
      <c r="G128" s="11"/>
      <c r="H128" s="7"/>
      <c r="I128" s="11"/>
      <c r="J128" s="11"/>
    </row>
    <row r="129" spans="1:10" x14ac:dyDescent="0.25">
      <c r="A129" s="24">
        <v>6.2</v>
      </c>
      <c r="B129" s="76" t="s">
        <v>1153</v>
      </c>
      <c r="C129" s="395">
        <v>2233.761</v>
      </c>
      <c r="D129" s="384">
        <v>2300.8000000000002</v>
      </c>
      <c r="E129" s="315">
        <v>2369.8000000000002</v>
      </c>
      <c r="F129" s="77">
        <v>2440.9</v>
      </c>
      <c r="G129" s="11"/>
      <c r="H129" s="7"/>
      <c r="I129" s="11"/>
      <c r="J129" s="11"/>
    </row>
    <row r="130" spans="1:10" x14ac:dyDescent="0.25">
      <c r="A130" s="8" t="s">
        <v>1154</v>
      </c>
      <c r="B130" s="11"/>
      <c r="C130" s="397"/>
      <c r="D130" s="407"/>
      <c r="E130" s="402"/>
      <c r="F130" s="11"/>
      <c r="G130" s="11"/>
      <c r="H130" s="7"/>
      <c r="I130" s="11"/>
      <c r="J130" s="11"/>
    </row>
    <row r="131" spans="1:10" x14ac:dyDescent="0.25">
      <c r="A131" s="24">
        <v>7.1</v>
      </c>
      <c r="B131" s="76" t="s">
        <v>1155</v>
      </c>
      <c r="C131" s="395">
        <v>2418.6459999999997</v>
      </c>
      <c r="D131" s="384">
        <v>2491.3000000000002</v>
      </c>
      <c r="E131" s="315">
        <v>2566</v>
      </c>
      <c r="F131" s="77">
        <v>2643</v>
      </c>
      <c r="G131" s="11"/>
      <c r="H131" s="7"/>
      <c r="I131" s="11"/>
      <c r="J131" s="11"/>
    </row>
    <row r="132" spans="1:10" x14ac:dyDescent="0.25">
      <c r="A132" s="24">
        <v>7.2</v>
      </c>
      <c r="B132" s="76" t="s">
        <v>1156</v>
      </c>
      <c r="C132" s="395">
        <v>2491.1579999999999</v>
      </c>
      <c r="D132" s="384">
        <v>2565.9</v>
      </c>
      <c r="E132" s="315">
        <v>2642.9</v>
      </c>
      <c r="F132" s="77">
        <v>2722.2</v>
      </c>
      <c r="G132" s="11"/>
      <c r="H132" s="7"/>
      <c r="I132" s="11"/>
      <c r="J132" s="11"/>
    </row>
    <row r="133" spans="1:10" x14ac:dyDescent="0.25">
      <c r="A133" s="8" t="s">
        <v>1157</v>
      </c>
      <c r="B133" s="11"/>
      <c r="C133" s="397"/>
      <c r="D133" s="407"/>
      <c r="E133" s="402"/>
      <c r="F133" s="11"/>
      <c r="G133" s="11"/>
      <c r="H133" s="7"/>
      <c r="I133" s="11"/>
      <c r="J133" s="11"/>
    </row>
    <row r="134" spans="1:10" x14ac:dyDescent="0.25">
      <c r="A134" s="24">
        <v>8.1</v>
      </c>
      <c r="B134" s="76" t="s">
        <v>1158</v>
      </c>
      <c r="C134" s="395">
        <v>2706.7370000000001</v>
      </c>
      <c r="D134" s="384">
        <v>2787.9</v>
      </c>
      <c r="E134" s="315">
        <v>2871.5</v>
      </c>
      <c r="F134" s="77">
        <v>2957.7</v>
      </c>
      <c r="G134" s="11"/>
      <c r="H134" s="7"/>
      <c r="I134" s="11"/>
      <c r="J134" s="11"/>
    </row>
    <row r="135" spans="1:10" x14ac:dyDescent="0.25">
      <c r="A135" s="24">
        <v>8.1999999999999993</v>
      </c>
      <c r="B135" s="76" t="s">
        <v>1159</v>
      </c>
      <c r="C135" s="395">
        <v>2787.9009999999998</v>
      </c>
      <c r="D135" s="384">
        <v>2871.5</v>
      </c>
      <c r="E135" s="315">
        <v>2957.7</v>
      </c>
      <c r="F135" s="77">
        <v>3046.4</v>
      </c>
      <c r="G135" s="11"/>
      <c r="H135" s="7"/>
      <c r="I135" s="11"/>
      <c r="J135" s="11"/>
    </row>
  </sheetData>
  <sheetProtection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2"/>
  <sheetViews>
    <sheetView zoomScale="90" zoomScaleNormal="90" workbookViewId="0">
      <selection activeCell="K9" sqref="K9"/>
    </sheetView>
  </sheetViews>
  <sheetFormatPr defaultRowHeight="15" x14ac:dyDescent="0.25"/>
  <cols>
    <col min="1" max="1" width="61.85546875" style="1" customWidth="1"/>
    <col min="2" max="4" width="14.28515625" style="1" customWidth="1"/>
    <col min="5" max="5" width="34.7109375" style="441" customWidth="1"/>
    <col min="6" max="6" width="21.140625" style="1" bestFit="1" customWidth="1"/>
    <col min="7" max="7" width="21.140625" style="1" customWidth="1"/>
    <col min="8" max="8" width="20.7109375" customWidth="1"/>
    <col min="9" max="9" width="18.42578125" customWidth="1"/>
    <col min="10" max="10" width="27" customWidth="1"/>
    <col min="11" max="11" width="17.42578125" customWidth="1"/>
    <col min="12" max="12" width="18.5703125" customWidth="1"/>
    <col min="13" max="13" width="9.42578125" bestFit="1" customWidth="1"/>
    <col min="14" max="14" width="9.5703125" bestFit="1" customWidth="1"/>
  </cols>
  <sheetData>
    <row r="1" spans="1:13" ht="15.75" thickBot="1" x14ac:dyDescent="0.3">
      <c r="A1" s="479" t="s">
        <v>1160</v>
      </c>
      <c r="B1" s="480"/>
      <c r="C1" s="480"/>
      <c r="D1" s="480"/>
      <c r="E1" s="480"/>
      <c r="F1" s="480"/>
      <c r="G1" s="480"/>
      <c r="H1" s="480"/>
      <c r="I1" s="480"/>
      <c r="J1" s="488"/>
      <c r="K1" s="481"/>
      <c r="L1" s="298"/>
    </row>
    <row r="2" spans="1:13" x14ac:dyDescent="0.25">
      <c r="A2" s="44"/>
      <c r="H2" s="1"/>
      <c r="I2" s="1"/>
      <c r="J2" s="1"/>
      <c r="K2" s="1"/>
      <c r="L2" s="1"/>
      <c r="M2" s="1"/>
    </row>
    <row r="3" spans="1:13" x14ac:dyDescent="0.25">
      <c r="A3" s="93" t="s">
        <v>1161</v>
      </c>
      <c r="H3" s="1"/>
      <c r="I3" s="1"/>
      <c r="J3" s="1"/>
      <c r="K3" s="1"/>
      <c r="L3" s="1"/>
    </row>
    <row r="4" spans="1:13" ht="30" x14ac:dyDescent="0.25">
      <c r="A4" s="299"/>
      <c r="B4" s="300" t="s">
        <v>22</v>
      </c>
      <c r="C4" s="300" t="s">
        <v>26</v>
      </c>
      <c r="D4" s="377" t="s">
        <v>222</v>
      </c>
      <c r="E4" s="469" t="s">
        <v>1162</v>
      </c>
      <c r="F4" s="423" t="s">
        <v>1163</v>
      </c>
      <c r="G4" s="5" t="s">
        <v>1164</v>
      </c>
      <c r="H4" s="5" t="s">
        <v>1165</v>
      </c>
      <c r="I4" s="5" t="s">
        <v>1166</v>
      </c>
    </row>
    <row r="5" spans="1:13" x14ac:dyDescent="0.25">
      <c r="A5" s="299" t="s">
        <v>1167</v>
      </c>
      <c r="B5" s="22"/>
      <c r="C5" s="22"/>
      <c r="D5" s="408"/>
      <c r="E5" s="443"/>
      <c r="F5" s="424"/>
      <c r="G5" s="22"/>
      <c r="H5" s="22"/>
      <c r="I5" s="22"/>
    </row>
    <row r="6" spans="1:13" x14ac:dyDescent="0.25">
      <c r="A6" s="17" t="s">
        <v>1168</v>
      </c>
      <c r="B6" s="22">
        <v>59.5</v>
      </c>
      <c r="C6" s="22">
        <v>61.3</v>
      </c>
      <c r="D6" s="409"/>
      <c r="E6" s="443">
        <v>64.8</v>
      </c>
      <c r="F6" s="424">
        <v>66.7</v>
      </c>
      <c r="G6" s="22">
        <v>102.1</v>
      </c>
      <c r="H6" s="22">
        <v>105.2</v>
      </c>
      <c r="I6" s="22">
        <v>108</v>
      </c>
    </row>
    <row r="7" spans="1:13" x14ac:dyDescent="0.25">
      <c r="A7" s="17" t="s">
        <v>1169</v>
      </c>
      <c r="B7" s="22">
        <v>96.8</v>
      </c>
      <c r="C7" s="22">
        <v>99.7</v>
      </c>
      <c r="D7" s="409"/>
      <c r="E7" s="443">
        <v>105.4</v>
      </c>
      <c r="F7" s="424">
        <v>108.6</v>
      </c>
      <c r="G7" s="22">
        <v>166.2</v>
      </c>
      <c r="H7" s="22">
        <v>171.2</v>
      </c>
      <c r="I7" s="22">
        <v>175.7</v>
      </c>
      <c r="M7" s="297"/>
    </row>
    <row r="8" spans="1:13" x14ac:dyDescent="0.25">
      <c r="A8" s="17" t="s">
        <v>317</v>
      </c>
      <c r="B8" s="22">
        <v>111.6</v>
      </c>
      <c r="C8" s="22">
        <v>115</v>
      </c>
      <c r="D8" s="409"/>
      <c r="E8" s="443">
        <v>121.5</v>
      </c>
      <c r="F8" s="424">
        <v>125.1</v>
      </c>
      <c r="G8" s="22">
        <v>191.4</v>
      </c>
      <c r="H8" s="22">
        <v>197.1</v>
      </c>
      <c r="I8" s="22">
        <v>202.3</v>
      </c>
    </row>
    <row r="9" spans="1:13" x14ac:dyDescent="0.25">
      <c r="A9" s="17" t="s">
        <v>1170</v>
      </c>
      <c r="B9" s="22">
        <v>148.9</v>
      </c>
      <c r="C9" s="22">
        <v>153.4</v>
      </c>
      <c r="D9" s="409"/>
      <c r="E9" s="443">
        <v>162.1</v>
      </c>
      <c r="F9" s="424">
        <v>167</v>
      </c>
      <c r="G9" s="22">
        <v>255.5</v>
      </c>
      <c r="H9" s="22">
        <v>263.2</v>
      </c>
      <c r="I9" s="22">
        <v>270.2</v>
      </c>
    </row>
    <row r="10" spans="1:13" x14ac:dyDescent="0.25">
      <c r="A10" s="117"/>
      <c r="B10" s="123"/>
      <c r="C10" s="123"/>
      <c r="D10" s="123"/>
      <c r="E10" s="444"/>
      <c r="F10" s="123"/>
      <c r="G10" s="123"/>
      <c r="H10" s="123"/>
      <c r="I10" s="123"/>
    </row>
    <row r="11" spans="1:13" ht="15.75" thickBot="1" x14ac:dyDescent="0.3">
      <c r="A11" s="93" t="s">
        <v>1171</v>
      </c>
      <c r="E11" s="444"/>
      <c r="F11" s="123"/>
      <c r="H11" s="1"/>
      <c r="I11" s="1"/>
    </row>
    <row r="12" spans="1:13" ht="30" x14ac:dyDescent="0.25">
      <c r="A12" s="95"/>
      <c r="B12" s="301" t="s">
        <v>22</v>
      </c>
      <c r="C12" s="301" t="s">
        <v>26</v>
      </c>
      <c r="D12" s="410" t="s">
        <v>222</v>
      </c>
      <c r="E12" s="442" t="s">
        <v>1162</v>
      </c>
      <c r="F12" s="423" t="s">
        <v>1163</v>
      </c>
      <c r="G12" s="5" t="s">
        <v>1172</v>
      </c>
      <c r="H12" s="5" t="s">
        <v>1165</v>
      </c>
      <c r="I12" s="5" t="s">
        <v>1166</v>
      </c>
    </row>
    <row r="13" spans="1:13" x14ac:dyDescent="0.25">
      <c r="A13" s="110" t="s">
        <v>293</v>
      </c>
      <c r="B13" s="302"/>
      <c r="C13" s="302"/>
      <c r="D13" s="411"/>
      <c r="E13" s="443"/>
      <c r="F13" s="424"/>
      <c r="G13" s="302"/>
      <c r="H13" s="302"/>
      <c r="I13" s="302"/>
    </row>
    <row r="14" spans="1:13" x14ac:dyDescent="0.25">
      <c r="A14" s="100" t="s">
        <v>294</v>
      </c>
      <c r="B14" s="114">
        <v>39.200000000000003</v>
      </c>
      <c r="C14" s="114">
        <v>40.4</v>
      </c>
      <c r="D14" s="412"/>
      <c r="E14" s="443">
        <v>42.7</v>
      </c>
      <c r="F14" s="424">
        <v>44</v>
      </c>
      <c r="G14" s="101">
        <v>45.3</v>
      </c>
      <c r="H14" s="114">
        <v>46.7</v>
      </c>
      <c r="I14" s="101">
        <v>47.9</v>
      </c>
    </row>
    <row r="15" spans="1:13" x14ac:dyDescent="0.25">
      <c r="A15" s="112" t="s">
        <v>1173</v>
      </c>
      <c r="B15" s="114">
        <v>68.7</v>
      </c>
      <c r="C15" s="114">
        <v>70.8</v>
      </c>
      <c r="D15" s="412"/>
      <c r="E15" s="443">
        <v>74.8</v>
      </c>
      <c r="F15" s="424">
        <v>77</v>
      </c>
      <c r="G15" s="101">
        <v>79.3</v>
      </c>
      <c r="H15" s="114">
        <v>81.7</v>
      </c>
      <c r="I15" s="101">
        <v>83.9</v>
      </c>
    </row>
    <row r="16" spans="1:13" x14ac:dyDescent="0.25">
      <c r="A16" s="100" t="s">
        <v>295</v>
      </c>
      <c r="B16" s="114">
        <v>68.7</v>
      </c>
      <c r="C16" s="114">
        <v>70.8</v>
      </c>
      <c r="D16" s="412"/>
      <c r="E16" s="443">
        <v>74.8</v>
      </c>
      <c r="F16" s="424">
        <v>77</v>
      </c>
      <c r="G16" s="101">
        <v>79.3</v>
      </c>
      <c r="H16" s="114">
        <v>81.7</v>
      </c>
      <c r="I16" s="101">
        <v>83.9</v>
      </c>
    </row>
    <row r="17" spans="1:9" x14ac:dyDescent="0.25">
      <c r="A17" s="100" t="s">
        <v>1174</v>
      </c>
      <c r="B17" s="114">
        <v>68.7</v>
      </c>
      <c r="C17" s="114">
        <v>70.8</v>
      </c>
      <c r="D17" s="412"/>
      <c r="E17" s="443">
        <v>74.8</v>
      </c>
      <c r="F17" s="424">
        <v>77</v>
      </c>
      <c r="G17" s="101">
        <v>79.3</v>
      </c>
      <c r="H17" s="114">
        <v>81.7</v>
      </c>
      <c r="I17" s="101">
        <v>83.9</v>
      </c>
    </row>
    <row r="18" spans="1:9" x14ac:dyDescent="0.25">
      <c r="A18" s="100" t="s">
        <v>297</v>
      </c>
      <c r="B18" s="114">
        <v>103</v>
      </c>
      <c r="C18" s="114">
        <v>106.1</v>
      </c>
      <c r="D18" s="412"/>
      <c r="E18" s="443">
        <v>112.1</v>
      </c>
      <c r="F18" s="424">
        <v>115.5</v>
      </c>
      <c r="G18" s="101">
        <v>119</v>
      </c>
      <c r="H18" s="114">
        <v>122.6</v>
      </c>
      <c r="I18" s="101">
        <v>125.8</v>
      </c>
    </row>
    <row r="19" spans="1:9" x14ac:dyDescent="0.25">
      <c r="A19" s="110" t="s">
        <v>298</v>
      </c>
      <c r="B19" s="114"/>
      <c r="C19" s="114"/>
      <c r="D19" s="413"/>
      <c r="E19" s="443"/>
      <c r="F19" s="424"/>
      <c r="G19" s="114"/>
      <c r="H19" s="114"/>
      <c r="I19" s="114"/>
    </row>
    <row r="20" spans="1:9" x14ac:dyDescent="0.25">
      <c r="A20" s="100" t="s">
        <v>294</v>
      </c>
      <c r="B20" s="101">
        <v>174.29999999999998</v>
      </c>
      <c r="C20" s="101">
        <v>182</v>
      </c>
      <c r="D20" s="412"/>
      <c r="E20" s="443">
        <v>192.3</v>
      </c>
      <c r="F20" s="424">
        <v>198.1</v>
      </c>
      <c r="G20" s="101">
        <v>204</v>
      </c>
      <c r="H20" s="114">
        <v>210.1</v>
      </c>
      <c r="I20" s="101">
        <v>215.7</v>
      </c>
    </row>
    <row r="21" spans="1:9" x14ac:dyDescent="0.25">
      <c r="A21" s="100" t="s">
        <v>295</v>
      </c>
      <c r="B21" s="101">
        <v>214.5</v>
      </c>
      <c r="C21" s="101">
        <v>223.79999999999998</v>
      </c>
      <c r="D21" s="412"/>
      <c r="E21" s="443">
        <v>236.5</v>
      </c>
      <c r="F21" s="424">
        <v>243.595</v>
      </c>
      <c r="G21" s="101">
        <v>250.90285</v>
      </c>
      <c r="H21" s="114">
        <v>258.39999999999998</v>
      </c>
      <c r="I21" s="101">
        <v>265.2</v>
      </c>
    </row>
    <row r="22" spans="1:9" x14ac:dyDescent="0.25">
      <c r="A22" s="100" t="s">
        <v>296</v>
      </c>
      <c r="B22" s="101">
        <v>234.5</v>
      </c>
      <c r="C22" s="101">
        <v>244.79999999999998</v>
      </c>
      <c r="D22" s="412"/>
      <c r="E22" s="443">
        <v>258.7</v>
      </c>
      <c r="F22" s="424">
        <v>266.5</v>
      </c>
      <c r="G22" s="101">
        <v>274.495</v>
      </c>
      <c r="H22" s="114">
        <v>282.7</v>
      </c>
      <c r="I22" s="101">
        <v>290.2</v>
      </c>
    </row>
    <row r="23" spans="1:9" ht="15.75" thickBot="1" x14ac:dyDescent="0.3">
      <c r="A23" s="103" t="s">
        <v>297</v>
      </c>
      <c r="B23" s="101">
        <v>304.8</v>
      </c>
      <c r="C23" s="101">
        <v>317.89999999999998</v>
      </c>
      <c r="D23" s="412"/>
      <c r="E23" s="443">
        <v>335.9</v>
      </c>
      <c r="F23" s="424">
        <v>346</v>
      </c>
      <c r="G23" s="114">
        <v>356.4</v>
      </c>
      <c r="H23" s="114">
        <v>367.1</v>
      </c>
      <c r="I23" s="114">
        <v>376.8</v>
      </c>
    </row>
    <row r="24" spans="1:9" x14ac:dyDescent="0.25">
      <c r="A24" s="111"/>
      <c r="B24" s="107"/>
      <c r="C24" s="107"/>
      <c r="D24" s="118"/>
      <c r="E24" s="444"/>
      <c r="F24" s="123"/>
      <c r="G24" s="118"/>
      <c r="H24" s="118"/>
      <c r="I24" s="118"/>
    </row>
    <row r="25" spans="1:9" x14ac:dyDescent="0.25">
      <c r="A25" s="93" t="s">
        <v>325</v>
      </c>
      <c r="E25" s="444"/>
      <c r="F25" s="123"/>
      <c r="H25" s="1"/>
      <c r="I25" s="1"/>
    </row>
    <row r="26" spans="1:9" ht="30" x14ac:dyDescent="0.25">
      <c r="A26" s="299"/>
      <c r="B26" s="301" t="s">
        <v>22</v>
      </c>
      <c r="C26" s="301" t="s">
        <v>26</v>
      </c>
      <c r="D26" s="410" t="s">
        <v>222</v>
      </c>
      <c r="E26" s="442" t="s">
        <v>1162</v>
      </c>
      <c r="F26" s="423" t="s">
        <v>1163</v>
      </c>
      <c r="G26" s="5" t="s">
        <v>1172</v>
      </c>
      <c r="H26" s="5" t="s">
        <v>1165</v>
      </c>
      <c r="I26" s="5" t="s">
        <v>1166</v>
      </c>
    </row>
    <row r="27" spans="1:9" x14ac:dyDescent="0.25">
      <c r="A27" s="17" t="s">
        <v>325</v>
      </c>
      <c r="B27" s="113">
        <v>66.599999999999994</v>
      </c>
      <c r="C27" s="113">
        <v>68.599999999999994</v>
      </c>
      <c r="D27" s="412"/>
      <c r="E27" s="443">
        <v>72.5</v>
      </c>
      <c r="F27" s="424">
        <v>74.7</v>
      </c>
      <c r="G27" s="101">
        <v>76.900000000000006</v>
      </c>
      <c r="H27" s="113">
        <v>79.2</v>
      </c>
      <c r="I27" s="101">
        <v>81.2988</v>
      </c>
    </row>
    <row r="28" spans="1:9" x14ac:dyDescent="0.25">
      <c r="A28" s="117"/>
      <c r="B28" s="119"/>
      <c r="C28" s="119"/>
      <c r="D28" s="119"/>
      <c r="E28" s="444"/>
      <c r="F28" s="123"/>
      <c r="G28" s="119"/>
      <c r="H28" s="119"/>
      <c r="I28" s="119"/>
    </row>
    <row r="29" spans="1:9" ht="15.75" thickBot="1" x14ac:dyDescent="0.3">
      <c r="A29" s="93" t="s">
        <v>291</v>
      </c>
      <c r="E29" s="444"/>
      <c r="F29" s="123"/>
      <c r="H29" s="1"/>
      <c r="I29" s="1"/>
    </row>
    <row r="30" spans="1:9" ht="30" x14ac:dyDescent="0.25">
      <c r="A30" s="95"/>
      <c r="B30" s="301" t="s">
        <v>22</v>
      </c>
      <c r="C30" s="301" t="s">
        <v>26</v>
      </c>
      <c r="D30" s="410" t="s">
        <v>222</v>
      </c>
      <c r="E30" s="442" t="s">
        <v>1162</v>
      </c>
      <c r="F30" s="423" t="s">
        <v>1163</v>
      </c>
      <c r="G30" s="5" t="s">
        <v>1172</v>
      </c>
      <c r="H30" s="5" t="s">
        <v>1165</v>
      </c>
      <c r="I30" s="5" t="s">
        <v>1166</v>
      </c>
    </row>
    <row r="31" spans="1:9" ht="15.75" thickBot="1" x14ac:dyDescent="0.3">
      <c r="A31" s="122" t="s">
        <v>291</v>
      </c>
      <c r="B31" s="22">
        <v>39.299999999999997</v>
      </c>
      <c r="C31" s="22">
        <v>40.5</v>
      </c>
      <c r="D31" s="409"/>
      <c r="E31" s="443">
        <v>42.8</v>
      </c>
      <c r="F31" s="424">
        <v>44.1</v>
      </c>
      <c r="G31" s="101">
        <v>45.4</v>
      </c>
      <c r="H31" s="22">
        <v>46.8</v>
      </c>
      <c r="I31" s="101">
        <v>48</v>
      </c>
    </row>
    <row r="32" spans="1:9" x14ac:dyDescent="0.25">
      <c r="A32" s="117"/>
      <c r="B32" s="123"/>
      <c r="C32" s="123"/>
      <c r="D32" s="123"/>
      <c r="E32" s="444"/>
      <c r="F32" s="123"/>
      <c r="G32" s="123"/>
      <c r="H32" s="123"/>
      <c r="I32" s="123"/>
    </row>
    <row r="33" spans="1:9" ht="15.75" thickBot="1" x14ac:dyDescent="0.3">
      <c r="A33" s="93" t="s">
        <v>1175</v>
      </c>
      <c r="E33" s="444"/>
      <c r="F33" s="123"/>
      <c r="H33" s="1"/>
      <c r="I33" s="1"/>
    </row>
    <row r="34" spans="1:9" ht="30" x14ac:dyDescent="0.25">
      <c r="A34" s="95"/>
      <c r="B34" s="301" t="s">
        <v>22</v>
      </c>
      <c r="C34" s="301" t="s">
        <v>26</v>
      </c>
      <c r="D34" s="410" t="s">
        <v>222</v>
      </c>
      <c r="E34" s="442" t="s">
        <v>1162</v>
      </c>
      <c r="F34" s="423" t="s">
        <v>1163</v>
      </c>
      <c r="G34" s="5" t="s">
        <v>1172</v>
      </c>
      <c r="H34" s="5" t="s">
        <v>1165</v>
      </c>
      <c r="I34" s="5" t="s">
        <v>1166</v>
      </c>
    </row>
    <row r="35" spans="1:9" x14ac:dyDescent="0.25">
      <c r="A35" s="124" t="s">
        <v>1176</v>
      </c>
      <c r="B35" s="114"/>
      <c r="C35" s="302"/>
      <c r="D35" s="411"/>
      <c r="E35" s="443"/>
      <c r="F35" s="424"/>
      <c r="G35" s="302"/>
      <c r="H35" s="302"/>
      <c r="I35" s="302"/>
    </row>
    <row r="36" spans="1:9" x14ac:dyDescent="0.25">
      <c r="A36" s="130" t="s">
        <v>1177</v>
      </c>
      <c r="B36" s="22">
        <v>33.4</v>
      </c>
      <c r="C36" s="22">
        <v>34.4</v>
      </c>
      <c r="D36" s="412"/>
      <c r="E36" s="443">
        <v>36.4</v>
      </c>
      <c r="F36" s="424">
        <v>37.5</v>
      </c>
      <c r="G36" s="101">
        <v>38.6</v>
      </c>
      <c r="H36" s="91">
        <v>39.799999999999997</v>
      </c>
      <c r="I36" s="101">
        <v>40.9</v>
      </c>
    </row>
    <row r="37" spans="1:9" x14ac:dyDescent="0.25">
      <c r="A37" s="112" t="s">
        <v>1178</v>
      </c>
      <c r="B37" s="113">
        <v>33.4</v>
      </c>
      <c r="C37" s="113">
        <v>34.4</v>
      </c>
      <c r="D37" s="412"/>
      <c r="E37" s="443">
        <v>36.4</v>
      </c>
      <c r="F37" s="424">
        <v>37.5</v>
      </c>
      <c r="G37" s="101">
        <v>38.6</v>
      </c>
      <c r="H37" s="121">
        <v>39.799999999999997</v>
      </c>
      <c r="I37" s="101">
        <v>40.9</v>
      </c>
    </row>
    <row r="38" spans="1:9" x14ac:dyDescent="0.25">
      <c r="A38" s="112" t="s">
        <v>1179</v>
      </c>
      <c r="B38" s="22">
        <v>75.900000000000006</v>
      </c>
      <c r="C38" s="22">
        <v>78.2</v>
      </c>
      <c r="D38" s="408">
        <v>88</v>
      </c>
      <c r="E38" s="443">
        <v>82.6</v>
      </c>
      <c r="F38" s="424">
        <v>85.1</v>
      </c>
      <c r="G38" s="121">
        <v>87.7</v>
      </c>
      <c r="H38" s="121">
        <v>90.3</v>
      </c>
      <c r="I38" s="121">
        <v>92.7</v>
      </c>
    </row>
    <row r="39" spans="1:9" x14ac:dyDescent="0.25">
      <c r="A39" s="112" t="s">
        <v>1180</v>
      </c>
      <c r="B39" s="22">
        <v>75.900000000000006</v>
      </c>
      <c r="C39" s="22">
        <v>78.2</v>
      </c>
      <c r="D39" s="408">
        <v>97.8</v>
      </c>
      <c r="E39" s="443">
        <v>82.6</v>
      </c>
      <c r="F39" s="424">
        <v>85.1</v>
      </c>
      <c r="G39" s="101">
        <v>87.7</v>
      </c>
      <c r="H39" s="121">
        <v>90.3</v>
      </c>
      <c r="I39" s="101">
        <v>92.7</v>
      </c>
    </row>
    <row r="40" spans="1:9" x14ac:dyDescent="0.25">
      <c r="A40" s="112" t="s">
        <v>1181</v>
      </c>
      <c r="B40" s="22">
        <v>75.900000000000006</v>
      </c>
      <c r="C40" s="22">
        <v>78.2</v>
      </c>
      <c r="D40" s="408">
        <v>99.3</v>
      </c>
      <c r="E40" s="443">
        <v>82.6</v>
      </c>
      <c r="F40" s="424">
        <v>85.1</v>
      </c>
      <c r="G40" s="101">
        <v>87.7</v>
      </c>
      <c r="H40" s="121">
        <v>90.3</v>
      </c>
      <c r="I40" s="101">
        <v>92.7</v>
      </c>
    </row>
    <row r="41" spans="1:9" x14ac:dyDescent="0.25">
      <c r="A41" s="112" t="s">
        <v>1182</v>
      </c>
      <c r="B41" s="22">
        <v>89.8</v>
      </c>
      <c r="C41" s="22">
        <v>92.5</v>
      </c>
      <c r="D41" s="408">
        <v>104.1</v>
      </c>
      <c r="E41" s="443">
        <v>97.7</v>
      </c>
      <c r="F41" s="424">
        <v>100.6</v>
      </c>
      <c r="G41" s="101">
        <v>103.6</v>
      </c>
      <c r="H41" s="121">
        <v>106.7</v>
      </c>
      <c r="I41" s="101">
        <v>109.5</v>
      </c>
    </row>
    <row r="42" spans="1:9" x14ac:dyDescent="0.25">
      <c r="A42" s="112" t="s">
        <v>1183</v>
      </c>
      <c r="B42" s="22">
        <v>89.8</v>
      </c>
      <c r="C42" s="22">
        <v>92.5</v>
      </c>
      <c r="D42" s="408">
        <v>115.6</v>
      </c>
      <c r="E42" s="443">
        <v>97.7</v>
      </c>
      <c r="F42" s="424">
        <v>100.6</v>
      </c>
      <c r="G42" s="101">
        <v>103.6</v>
      </c>
      <c r="H42" s="121">
        <v>106.7</v>
      </c>
      <c r="I42" s="101">
        <v>109.5</v>
      </c>
    </row>
    <row r="43" spans="1:9" x14ac:dyDescent="0.25">
      <c r="A43" s="112" t="s">
        <v>1184</v>
      </c>
      <c r="B43" s="22">
        <v>89.8</v>
      </c>
      <c r="C43" s="22">
        <v>92.5</v>
      </c>
      <c r="D43" s="408">
        <v>117.5</v>
      </c>
      <c r="E43" s="443">
        <v>97.7</v>
      </c>
      <c r="F43" s="424">
        <v>100.6</v>
      </c>
      <c r="G43" s="101">
        <v>103.6</v>
      </c>
      <c r="H43" s="121">
        <v>106.7</v>
      </c>
      <c r="I43" s="101">
        <v>109.5</v>
      </c>
    </row>
    <row r="44" spans="1:9" ht="15.75" thickBot="1" x14ac:dyDescent="0.3">
      <c r="A44" s="122" t="s">
        <v>1185</v>
      </c>
      <c r="B44" s="22">
        <v>75.900000000000006</v>
      </c>
      <c r="C44" s="22">
        <v>78.2</v>
      </c>
      <c r="D44" s="412"/>
      <c r="E44" s="443">
        <v>82.6</v>
      </c>
      <c r="F44" s="424">
        <v>85.1</v>
      </c>
      <c r="G44" s="101">
        <v>87.7</v>
      </c>
      <c r="H44" s="121">
        <v>90.3</v>
      </c>
      <c r="I44" s="101">
        <v>92.7</v>
      </c>
    </row>
    <row r="45" spans="1:9" x14ac:dyDescent="0.25">
      <c r="A45" s="117"/>
      <c r="B45" s="123"/>
      <c r="C45" s="123"/>
      <c r="D45" s="123"/>
      <c r="E45" s="444"/>
      <c r="F45" s="123"/>
      <c r="G45" s="123"/>
      <c r="H45" s="123"/>
      <c r="I45" s="123"/>
    </row>
    <row r="46" spans="1:9" x14ac:dyDescent="0.25">
      <c r="A46" s="93" t="s">
        <v>1186</v>
      </c>
      <c r="E46" s="444"/>
      <c r="F46" s="123"/>
      <c r="H46" s="1"/>
      <c r="I46" s="1"/>
    </row>
    <row r="47" spans="1:9" ht="30" x14ac:dyDescent="0.25">
      <c r="A47" s="299"/>
      <c r="B47" s="301" t="s">
        <v>22</v>
      </c>
      <c r="C47" s="301" t="s">
        <v>26</v>
      </c>
      <c r="D47" s="410" t="s">
        <v>222</v>
      </c>
      <c r="E47" s="442" t="s">
        <v>1162</v>
      </c>
      <c r="F47" s="423" t="s">
        <v>1163</v>
      </c>
      <c r="G47" s="5" t="s">
        <v>1172</v>
      </c>
      <c r="H47" s="5" t="s">
        <v>1165</v>
      </c>
      <c r="I47" s="5" t="s">
        <v>1166</v>
      </c>
    </row>
    <row r="48" spans="1:9" x14ac:dyDescent="0.25">
      <c r="A48" s="299" t="s">
        <v>1187</v>
      </c>
      <c r="B48" s="22">
        <v>53.3</v>
      </c>
      <c r="C48" s="22">
        <v>54.9</v>
      </c>
      <c r="D48" s="409"/>
      <c r="E48" s="443">
        <v>58</v>
      </c>
      <c r="F48" s="424">
        <v>59.8</v>
      </c>
      <c r="G48" s="22">
        <v>61.6</v>
      </c>
      <c r="H48" s="22">
        <v>63.4</v>
      </c>
      <c r="I48" s="22">
        <v>65.099999999999994</v>
      </c>
    </row>
    <row r="49" spans="1:9" x14ac:dyDescent="0.25">
      <c r="A49" s="117"/>
      <c r="B49" s="123"/>
      <c r="C49" s="123"/>
      <c r="D49" s="123"/>
      <c r="E49" s="444"/>
      <c r="F49" s="123"/>
      <c r="G49" s="123"/>
      <c r="H49" s="123"/>
      <c r="I49" s="123"/>
    </row>
    <row r="50" spans="1:9" ht="15.75" thickBot="1" x14ac:dyDescent="0.3">
      <c r="A50" s="93" t="s">
        <v>1175</v>
      </c>
      <c r="E50" s="444"/>
      <c r="F50" s="123"/>
      <c r="H50" s="1"/>
      <c r="I50" s="1"/>
    </row>
    <row r="51" spans="1:9" ht="29.25" customHeight="1" x14ac:dyDescent="0.25">
      <c r="A51" s="95"/>
      <c r="B51" s="98" t="s">
        <v>22</v>
      </c>
      <c r="C51" s="98" t="s">
        <v>26</v>
      </c>
      <c r="D51" s="414" t="s">
        <v>222</v>
      </c>
      <c r="E51" s="445" t="s">
        <v>29</v>
      </c>
      <c r="F51" s="425" t="s">
        <v>223</v>
      </c>
      <c r="G51" s="99" t="s">
        <v>31</v>
      </c>
    </row>
    <row r="52" spans="1:9" x14ac:dyDescent="0.25">
      <c r="A52" s="124" t="s">
        <v>1188</v>
      </c>
      <c r="B52" s="156"/>
      <c r="C52" s="155"/>
      <c r="D52" s="415"/>
      <c r="E52" s="446"/>
      <c r="F52" s="426"/>
      <c r="G52" s="156"/>
    </row>
    <row r="53" spans="1:9" x14ac:dyDescent="0.25">
      <c r="A53" s="112" t="s">
        <v>1177</v>
      </c>
      <c r="B53" s="156"/>
      <c r="C53" s="148"/>
      <c r="D53" s="412"/>
      <c r="E53" s="447"/>
      <c r="F53" s="427"/>
      <c r="G53" s="156"/>
    </row>
    <row r="54" spans="1:9" x14ac:dyDescent="0.25">
      <c r="A54" s="112" t="s">
        <v>282</v>
      </c>
      <c r="B54" s="156"/>
      <c r="C54" s="148"/>
      <c r="D54" s="412"/>
      <c r="E54" s="447"/>
      <c r="F54" s="427"/>
      <c r="G54" s="156"/>
    </row>
    <row r="55" spans="1:9" x14ac:dyDescent="0.25">
      <c r="A55" s="112" t="s">
        <v>1189</v>
      </c>
      <c r="B55" s="156"/>
      <c r="C55" s="148"/>
      <c r="D55" s="412"/>
      <c r="E55" s="447"/>
      <c r="F55" s="427"/>
      <c r="G55" s="156"/>
    </row>
    <row r="56" spans="1:9" x14ac:dyDescent="0.25">
      <c r="A56" s="112" t="s">
        <v>1190</v>
      </c>
      <c r="B56" s="156"/>
      <c r="C56" s="148"/>
      <c r="D56" s="412"/>
      <c r="E56" s="447"/>
      <c r="F56" s="427"/>
      <c r="G56" s="156"/>
    </row>
    <row r="57" spans="1:9" ht="15.75" thickBot="1" x14ac:dyDescent="0.3">
      <c r="A57" s="122" t="s">
        <v>1187</v>
      </c>
      <c r="B57" s="156"/>
      <c r="C57" s="147"/>
      <c r="D57" s="416"/>
      <c r="E57" s="448"/>
      <c r="F57" s="428"/>
      <c r="G57" s="156"/>
    </row>
    <row r="58" spans="1:9" x14ac:dyDescent="0.25">
      <c r="A58" s="117"/>
      <c r="B58" s="123"/>
      <c r="C58" s="123"/>
      <c r="D58" s="123"/>
      <c r="E58" s="444"/>
      <c r="F58" s="123"/>
      <c r="G58" s="123"/>
      <c r="H58" s="123"/>
      <c r="I58" s="123"/>
    </row>
    <row r="59" spans="1:9" x14ac:dyDescent="0.25">
      <c r="A59" s="93" t="s">
        <v>300</v>
      </c>
      <c r="E59" s="444"/>
      <c r="F59" s="123"/>
      <c r="H59" s="1"/>
      <c r="I59" s="1"/>
    </row>
    <row r="60" spans="1:9" ht="30" x14ac:dyDescent="0.25">
      <c r="A60" s="299"/>
      <c r="B60" s="301" t="s">
        <v>22</v>
      </c>
      <c r="C60" s="301" t="s">
        <v>26</v>
      </c>
      <c r="D60" s="410" t="s">
        <v>222</v>
      </c>
      <c r="E60" s="442" t="s">
        <v>1162</v>
      </c>
      <c r="F60" s="423" t="s">
        <v>1163</v>
      </c>
      <c r="G60" s="5" t="s">
        <v>1172</v>
      </c>
      <c r="H60" s="5" t="s">
        <v>1165</v>
      </c>
      <c r="I60" s="5" t="s">
        <v>1166</v>
      </c>
    </row>
    <row r="61" spans="1:9" x14ac:dyDescent="0.25">
      <c r="A61" s="17" t="s">
        <v>1191</v>
      </c>
      <c r="B61" s="22">
        <v>2.09</v>
      </c>
      <c r="C61" s="22">
        <v>2.15</v>
      </c>
      <c r="D61" s="412"/>
      <c r="E61" s="449">
        <v>2.27</v>
      </c>
      <c r="F61" s="424">
        <v>2.3381000000000003</v>
      </c>
      <c r="G61" s="148">
        <v>2.4082430000000006</v>
      </c>
      <c r="H61" s="22">
        <v>2.4804902900000005</v>
      </c>
      <c r="I61" s="148">
        <v>2.5462232826850006</v>
      </c>
    </row>
    <row r="62" spans="1:9" x14ac:dyDescent="0.25">
      <c r="A62" s="17" t="s">
        <v>1192</v>
      </c>
      <c r="B62" s="22">
        <v>10.48</v>
      </c>
      <c r="C62" s="22">
        <v>10.79</v>
      </c>
      <c r="D62" s="412"/>
      <c r="E62" s="449">
        <v>11.4</v>
      </c>
      <c r="F62" s="424">
        <v>11.742000000000001</v>
      </c>
      <c r="G62" s="148">
        <v>12.094260000000002</v>
      </c>
      <c r="H62" s="22">
        <v>12.457087800000002</v>
      </c>
      <c r="I62" s="148">
        <v>12.787200626700001</v>
      </c>
    </row>
    <row r="63" spans="1:9" x14ac:dyDescent="0.25">
      <c r="A63" s="3"/>
      <c r="B63" s="123"/>
      <c r="C63" s="123"/>
      <c r="D63" s="123"/>
      <c r="E63" s="444"/>
      <c r="F63" s="123"/>
      <c r="G63" s="123"/>
      <c r="H63" s="123"/>
      <c r="I63" s="123"/>
    </row>
    <row r="64" spans="1:9" x14ac:dyDescent="0.25">
      <c r="A64" s="93" t="s">
        <v>303</v>
      </c>
      <c r="E64" s="444"/>
      <c r="F64" s="123"/>
      <c r="H64" s="1"/>
      <c r="I64" s="1"/>
    </row>
    <row r="65" spans="1:14" ht="30" x14ac:dyDescent="0.25">
      <c r="A65" s="299"/>
      <c r="B65" s="301" t="s">
        <v>22</v>
      </c>
      <c r="C65" s="301" t="s">
        <v>26</v>
      </c>
      <c r="D65" s="410" t="s">
        <v>222</v>
      </c>
      <c r="E65" s="442" t="s">
        <v>1162</v>
      </c>
      <c r="F65" s="423" t="s">
        <v>1163</v>
      </c>
      <c r="G65" s="5" t="s">
        <v>1172</v>
      </c>
      <c r="H65" s="5" t="s">
        <v>1165</v>
      </c>
      <c r="I65" s="5" t="s">
        <v>1166</v>
      </c>
    </row>
    <row r="66" spans="1:14" x14ac:dyDescent="0.25">
      <c r="A66" s="17" t="s">
        <v>1191</v>
      </c>
      <c r="B66" s="22">
        <v>0.5</v>
      </c>
      <c r="C66" s="22">
        <v>0.52</v>
      </c>
      <c r="D66" s="412"/>
      <c r="E66" s="449">
        <v>0.55000000000000004</v>
      </c>
      <c r="F66" s="424">
        <v>0.56650000000000011</v>
      </c>
      <c r="G66" s="148">
        <v>0.5834950000000001</v>
      </c>
      <c r="H66" s="22">
        <v>0.60099985000000011</v>
      </c>
      <c r="I66" s="148">
        <v>0.61692634602500007</v>
      </c>
    </row>
    <row r="67" spans="1:14" x14ac:dyDescent="0.25">
      <c r="A67" s="17" t="s">
        <v>1192</v>
      </c>
      <c r="B67" s="22">
        <v>2.4900000000000002</v>
      </c>
      <c r="C67" s="22">
        <v>2.57</v>
      </c>
      <c r="D67" s="412"/>
      <c r="E67" s="449">
        <v>2.72</v>
      </c>
      <c r="F67" s="424">
        <v>2.8016000000000001</v>
      </c>
      <c r="G67" s="148">
        <v>2.8856480000000002</v>
      </c>
      <c r="H67" s="22">
        <v>2.9722174400000001</v>
      </c>
      <c r="I67" s="148">
        <v>3.05098120216</v>
      </c>
    </row>
    <row r="68" spans="1:14" x14ac:dyDescent="0.25">
      <c r="A68" s="3"/>
      <c r="B68" s="123"/>
      <c r="C68" s="123"/>
      <c r="D68" s="123"/>
      <c r="E68" s="444"/>
      <c r="F68" s="123"/>
      <c r="G68" s="123"/>
      <c r="H68" s="123"/>
      <c r="I68" s="123"/>
    </row>
    <row r="69" spans="1:14" x14ac:dyDescent="0.25">
      <c r="A69" s="93" t="s">
        <v>307</v>
      </c>
      <c r="E69" s="444"/>
      <c r="F69" s="123"/>
      <c r="H69" s="1"/>
      <c r="I69" s="1"/>
    </row>
    <row r="70" spans="1:14" ht="30" x14ac:dyDescent="0.25">
      <c r="A70" s="299"/>
      <c r="B70" s="301" t="s">
        <v>22</v>
      </c>
      <c r="C70" s="301" t="s">
        <v>26</v>
      </c>
      <c r="D70" s="410" t="s">
        <v>222</v>
      </c>
      <c r="E70" s="442" t="s">
        <v>1162</v>
      </c>
      <c r="F70" s="423" t="s">
        <v>1163</v>
      </c>
      <c r="G70" s="5" t="s">
        <v>1172</v>
      </c>
      <c r="H70" s="5" t="s">
        <v>1165</v>
      </c>
      <c r="I70" s="5" t="s">
        <v>1166</v>
      </c>
    </row>
    <row r="71" spans="1:14" x14ac:dyDescent="0.25">
      <c r="A71" s="17" t="s">
        <v>308</v>
      </c>
      <c r="B71" s="22">
        <v>2062.6999999999998</v>
      </c>
      <c r="C71" s="22">
        <v>2124.6</v>
      </c>
      <c r="D71" s="412"/>
      <c r="E71" s="443">
        <v>2245.06</v>
      </c>
      <c r="F71" s="424">
        <v>2312.42</v>
      </c>
      <c r="G71" s="101">
        <v>2381.79</v>
      </c>
      <c r="H71" s="22">
        <v>2453.2399999999998</v>
      </c>
      <c r="I71" s="101">
        <v>2518.25</v>
      </c>
    </row>
    <row r="72" spans="1:14" x14ac:dyDescent="0.25">
      <c r="A72" s="17" t="s">
        <v>1193</v>
      </c>
      <c r="B72" s="22">
        <v>1804.8624999999997</v>
      </c>
      <c r="C72" s="22">
        <v>1859.0249999999996</v>
      </c>
      <c r="D72" s="409"/>
      <c r="E72" s="443">
        <f>(E71*0.175)*5</f>
        <v>1964.4274999999998</v>
      </c>
      <c r="F72" s="424">
        <f t="shared" ref="F72:I72" si="0">(F71*0.175)*5</f>
        <v>2023.3674999999998</v>
      </c>
      <c r="G72" s="22">
        <f t="shared" si="0"/>
        <v>2084.0662499999999</v>
      </c>
      <c r="H72" s="22">
        <f t="shared" si="0"/>
        <v>2146.5849999999996</v>
      </c>
      <c r="I72" s="22">
        <f t="shared" si="0"/>
        <v>2203.46875</v>
      </c>
    </row>
    <row r="73" spans="1:14" x14ac:dyDescent="0.25">
      <c r="A73" s="3"/>
      <c r="B73" s="123"/>
      <c r="C73" s="123"/>
      <c r="D73" s="123"/>
      <c r="E73" s="444"/>
      <c r="F73" s="123"/>
      <c r="G73" s="123"/>
      <c r="H73" s="123"/>
      <c r="I73" s="123"/>
    </row>
    <row r="74" spans="1:14" x14ac:dyDescent="0.25">
      <c r="A74" s="93" t="s">
        <v>304</v>
      </c>
      <c r="E74" s="444"/>
      <c r="F74" s="123"/>
      <c r="H74" s="1"/>
      <c r="I74" s="1"/>
    </row>
    <row r="75" spans="1:14" ht="30" x14ac:dyDescent="0.25">
      <c r="A75" s="299"/>
      <c r="B75" s="301" t="s">
        <v>22</v>
      </c>
      <c r="C75" s="301" t="s">
        <v>26</v>
      </c>
      <c r="D75" s="410" t="s">
        <v>222</v>
      </c>
      <c r="E75" s="442" t="s">
        <v>1162</v>
      </c>
      <c r="F75" s="423" t="s">
        <v>1163</v>
      </c>
      <c r="G75" s="5" t="s">
        <v>1172</v>
      </c>
      <c r="H75" s="5" t="s">
        <v>1165</v>
      </c>
      <c r="I75" s="5" t="s">
        <v>1166</v>
      </c>
    </row>
    <row r="76" spans="1:14" x14ac:dyDescent="0.25">
      <c r="A76" s="17" t="s">
        <v>1194</v>
      </c>
      <c r="B76" s="22">
        <v>17.27</v>
      </c>
      <c r="C76" s="22">
        <v>17.79</v>
      </c>
      <c r="D76" s="417"/>
      <c r="E76" s="443">
        <v>18.8</v>
      </c>
      <c r="F76" s="424">
        <v>19.364000000000001</v>
      </c>
      <c r="G76" s="101">
        <v>19.94492</v>
      </c>
      <c r="H76" s="22">
        <v>20.5432676</v>
      </c>
      <c r="I76" s="101">
        <v>21.087664191399998</v>
      </c>
    </row>
    <row r="77" spans="1:14" x14ac:dyDescent="0.25">
      <c r="A77" s="3"/>
      <c r="B77" s="123"/>
      <c r="C77" s="123"/>
      <c r="D77" s="123"/>
      <c r="E77" s="444"/>
      <c r="F77" s="123"/>
      <c r="G77" s="123"/>
      <c r="H77" s="123"/>
      <c r="I77" s="123"/>
      <c r="J77" s="123"/>
      <c r="K77" s="123"/>
      <c r="L77" s="123"/>
      <c r="M77" s="123"/>
      <c r="N77" s="123"/>
    </row>
    <row r="78" spans="1:14" ht="15.75" thickBot="1" x14ac:dyDescent="0.3"/>
    <row r="79" spans="1:14" ht="15.75" thickBot="1" x14ac:dyDescent="0.3">
      <c r="A79" s="479" t="s">
        <v>1195</v>
      </c>
      <c r="B79" s="480"/>
      <c r="C79" s="480"/>
      <c r="D79" s="480"/>
      <c r="E79" s="480"/>
      <c r="F79" s="480"/>
      <c r="G79" s="481"/>
    </row>
    <row r="80" spans="1:14" x14ac:dyDescent="0.25">
      <c r="A80" s="44"/>
    </row>
    <row r="81" spans="1:7" ht="15.75" thickBot="1" x14ac:dyDescent="0.3">
      <c r="A81" s="93" t="s">
        <v>1171</v>
      </c>
    </row>
    <row r="82" spans="1:7" ht="33.75" customHeight="1" x14ac:dyDescent="0.25">
      <c r="A82" s="95"/>
      <c r="B82" s="98" t="s">
        <v>22</v>
      </c>
      <c r="C82" s="98" t="s">
        <v>26</v>
      </c>
      <c r="D82" s="414" t="s">
        <v>222</v>
      </c>
      <c r="E82" s="445" t="s">
        <v>29</v>
      </c>
      <c r="F82" s="425" t="s">
        <v>223</v>
      </c>
      <c r="G82" s="99" t="s">
        <v>31</v>
      </c>
    </row>
    <row r="83" spans="1:7" x14ac:dyDescent="0.25">
      <c r="A83" s="110" t="s">
        <v>293</v>
      </c>
      <c r="B83" s="155"/>
      <c r="C83" s="155"/>
      <c r="D83" s="415"/>
      <c r="E83" s="446"/>
      <c r="F83" s="426"/>
      <c r="G83" s="199"/>
    </row>
    <row r="84" spans="1:7" x14ac:dyDescent="0.25">
      <c r="A84" s="100" t="s">
        <v>294</v>
      </c>
      <c r="B84" s="114">
        <v>39.200000000000003</v>
      </c>
      <c r="C84" s="114">
        <v>40.4</v>
      </c>
      <c r="D84" s="412"/>
      <c r="E84" s="450">
        <v>41.6</v>
      </c>
      <c r="F84" s="427"/>
      <c r="G84" s="200">
        <v>42.9</v>
      </c>
    </row>
    <row r="85" spans="1:7" x14ac:dyDescent="0.25">
      <c r="A85" s="112" t="s">
        <v>1173</v>
      </c>
      <c r="B85" s="114">
        <v>68.7</v>
      </c>
      <c r="C85" s="114">
        <v>70.8</v>
      </c>
      <c r="D85" s="412"/>
      <c r="E85" s="450">
        <v>72.900000000000006</v>
      </c>
      <c r="F85" s="427"/>
      <c r="G85" s="200">
        <v>75.099999999999994</v>
      </c>
    </row>
    <row r="86" spans="1:7" x14ac:dyDescent="0.25">
      <c r="A86" s="100" t="s">
        <v>295</v>
      </c>
      <c r="B86" s="114">
        <v>68.7</v>
      </c>
      <c r="C86" s="114">
        <v>70.8</v>
      </c>
      <c r="D86" s="412"/>
      <c r="E86" s="450">
        <v>72.900000000000006</v>
      </c>
      <c r="F86" s="427"/>
      <c r="G86" s="200">
        <v>75.099999999999994</v>
      </c>
    </row>
    <row r="87" spans="1:7" x14ac:dyDescent="0.25">
      <c r="A87" s="100" t="s">
        <v>1174</v>
      </c>
      <c r="B87" s="114">
        <v>68.7</v>
      </c>
      <c r="C87" s="114">
        <v>70.8</v>
      </c>
      <c r="D87" s="412"/>
      <c r="E87" s="450">
        <v>72.900000000000006</v>
      </c>
      <c r="F87" s="427"/>
      <c r="G87" s="200">
        <v>75.099999999999994</v>
      </c>
    </row>
    <row r="88" spans="1:7" x14ac:dyDescent="0.25">
      <c r="A88" s="100" t="s">
        <v>297</v>
      </c>
      <c r="B88" s="114">
        <v>103</v>
      </c>
      <c r="C88" s="114">
        <v>106.1</v>
      </c>
      <c r="D88" s="412"/>
      <c r="E88" s="450">
        <v>109.3</v>
      </c>
      <c r="F88" s="427"/>
      <c r="G88" s="200">
        <v>112.6</v>
      </c>
    </row>
    <row r="89" spans="1:7" x14ac:dyDescent="0.25">
      <c r="A89" s="110" t="s">
        <v>298</v>
      </c>
      <c r="B89" s="156"/>
      <c r="C89" s="156"/>
      <c r="D89" s="413"/>
      <c r="E89" s="451"/>
      <c r="F89" s="429"/>
      <c r="G89" s="200"/>
    </row>
    <row r="90" spans="1:7" x14ac:dyDescent="0.25">
      <c r="A90" s="100" t="s">
        <v>294</v>
      </c>
      <c r="B90" s="101">
        <v>174.29999999999998</v>
      </c>
      <c r="C90" s="101">
        <v>182</v>
      </c>
      <c r="D90" s="412"/>
      <c r="E90" s="450">
        <v>189.7</v>
      </c>
      <c r="F90" s="427"/>
      <c r="G90" s="200">
        <v>208</v>
      </c>
    </row>
    <row r="91" spans="1:7" x14ac:dyDescent="0.25">
      <c r="A91" s="100" t="s">
        <v>295</v>
      </c>
      <c r="B91" s="101">
        <v>214.5</v>
      </c>
      <c r="C91" s="101">
        <v>223.79999999999998</v>
      </c>
      <c r="D91" s="412"/>
      <c r="E91" s="450">
        <v>233.39999999999998</v>
      </c>
      <c r="F91" s="427"/>
      <c r="G91" s="200">
        <v>255.8</v>
      </c>
    </row>
    <row r="92" spans="1:7" x14ac:dyDescent="0.25">
      <c r="A92" s="100" t="s">
        <v>296</v>
      </c>
      <c r="B92" s="101">
        <v>234.5</v>
      </c>
      <c r="C92" s="101">
        <v>244.79999999999998</v>
      </c>
      <c r="D92" s="412"/>
      <c r="E92" s="450">
        <v>255.2</v>
      </c>
      <c r="F92" s="427"/>
      <c r="G92" s="200">
        <v>279.7</v>
      </c>
    </row>
    <row r="93" spans="1:7" ht="15.75" thickBot="1" x14ac:dyDescent="0.3">
      <c r="A93" s="103" t="s">
        <v>297</v>
      </c>
      <c r="B93" s="104">
        <v>304.8</v>
      </c>
      <c r="C93" s="104">
        <v>317.89999999999998</v>
      </c>
      <c r="D93" s="416"/>
      <c r="E93" s="452">
        <v>331.3</v>
      </c>
      <c r="F93" s="430"/>
      <c r="G93" s="201">
        <v>363.09999999999997</v>
      </c>
    </row>
    <row r="94" spans="1:7" x14ac:dyDescent="0.25">
      <c r="A94" s="111"/>
      <c r="B94" s="107"/>
      <c r="C94" s="107"/>
      <c r="D94" s="118"/>
      <c r="E94" s="453"/>
      <c r="F94" s="118"/>
      <c r="G94" s="118"/>
    </row>
    <row r="95" spans="1:7" x14ac:dyDescent="0.25">
      <c r="A95" s="117"/>
      <c r="B95" s="119"/>
      <c r="C95" s="119"/>
      <c r="D95" s="119"/>
      <c r="E95" s="454"/>
      <c r="F95" s="119"/>
      <c r="G95" s="119"/>
    </row>
    <row r="96" spans="1:7" ht="15.75" thickBot="1" x14ac:dyDescent="0.3">
      <c r="A96" s="93" t="s">
        <v>291</v>
      </c>
    </row>
    <row r="97" spans="1:7" ht="33" customHeight="1" x14ac:dyDescent="0.25">
      <c r="A97" s="95"/>
      <c r="B97" s="98" t="s">
        <v>22</v>
      </c>
      <c r="C97" s="98" t="s">
        <v>26</v>
      </c>
      <c r="D97" s="414" t="s">
        <v>222</v>
      </c>
      <c r="E97" s="445" t="s">
        <v>29</v>
      </c>
      <c r="F97" s="425" t="s">
        <v>223</v>
      </c>
      <c r="G97" s="99" t="s">
        <v>31</v>
      </c>
    </row>
    <row r="98" spans="1:7" ht="15.75" thickBot="1" x14ac:dyDescent="0.3">
      <c r="A98" s="122" t="s">
        <v>291</v>
      </c>
      <c r="B98" s="115">
        <v>39.299999999999997</v>
      </c>
      <c r="C98" s="115">
        <v>40.5</v>
      </c>
      <c r="D98" s="418"/>
      <c r="E98" s="455">
        <v>41.7</v>
      </c>
      <c r="F98" s="428"/>
      <c r="G98" s="198">
        <v>43</v>
      </c>
    </row>
    <row r="99" spans="1:7" x14ac:dyDescent="0.25">
      <c r="A99" s="117"/>
      <c r="B99" s="123"/>
      <c r="C99" s="123"/>
      <c r="D99" s="123"/>
      <c r="E99" s="444"/>
      <c r="F99" s="123"/>
      <c r="G99" s="123"/>
    </row>
    <row r="100" spans="1:7" ht="15.75" thickBot="1" x14ac:dyDescent="0.3">
      <c r="A100" s="93" t="s">
        <v>1175</v>
      </c>
    </row>
    <row r="101" spans="1:7" ht="37.5" customHeight="1" x14ac:dyDescent="0.25">
      <c r="A101" s="95"/>
      <c r="B101" s="98" t="s">
        <v>22</v>
      </c>
      <c r="C101" s="98" t="s">
        <v>26</v>
      </c>
      <c r="D101" s="414" t="s">
        <v>222</v>
      </c>
      <c r="E101" s="445" t="s">
        <v>29</v>
      </c>
      <c r="F101" s="425" t="s">
        <v>223</v>
      </c>
      <c r="G101" s="99" t="s">
        <v>31</v>
      </c>
    </row>
    <row r="102" spans="1:7" x14ac:dyDescent="0.25">
      <c r="A102" s="124" t="s">
        <v>1176</v>
      </c>
      <c r="B102" s="156"/>
      <c r="C102" s="155"/>
      <c r="D102" s="415"/>
      <c r="E102" s="446"/>
      <c r="F102" s="426"/>
      <c r="G102" s="199"/>
    </row>
    <row r="103" spans="1:7" x14ac:dyDescent="0.25">
      <c r="A103" s="130" t="s">
        <v>1177</v>
      </c>
      <c r="B103" s="22">
        <v>33.4</v>
      </c>
      <c r="C103" s="22">
        <v>34.4</v>
      </c>
      <c r="D103" s="412"/>
      <c r="E103" s="456">
        <v>35.4</v>
      </c>
      <c r="F103" s="427"/>
      <c r="G103" s="96">
        <v>36.5</v>
      </c>
    </row>
    <row r="104" spans="1:7" x14ac:dyDescent="0.25">
      <c r="A104" s="112" t="s">
        <v>1178</v>
      </c>
      <c r="B104" s="113">
        <v>33.4</v>
      </c>
      <c r="C104" s="113">
        <v>34.4</v>
      </c>
      <c r="D104" s="412"/>
      <c r="E104" s="388">
        <v>35.4</v>
      </c>
      <c r="F104" s="427"/>
      <c r="G104" s="203">
        <v>36.5</v>
      </c>
    </row>
    <row r="105" spans="1:7" x14ac:dyDescent="0.25">
      <c r="A105" s="112" t="s">
        <v>1179</v>
      </c>
      <c r="B105" s="22">
        <v>75.900000000000006</v>
      </c>
      <c r="C105" s="22">
        <v>78.2</v>
      </c>
      <c r="D105" s="408">
        <v>88</v>
      </c>
      <c r="E105" s="456">
        <v>90.6</v>
      </c>
      <c r="F105" s="431"/>
      <c r="G105" s="203">
        <v>93.3</v>
      </c>
    </row>
    <row r="106" spans="1:7" x14ac:dyDescent="0.25">
      <c r="A106" s="112" t="s">
        <v>1180</v>
      </c>
      <c r="B106" s="22">
        <v>75.900000000000006</v>
      </c>
      <c r="C106" s="22">
        <v>78.2</v>
      </c>
      <c r="D106" s="408">
        <v>97.8</v>
      </c>
      <c r="E106" s="456">
        <v>100.7</v>
      </c>
      <c r="F106" s="427"/>
      <c r="G106" s="203">
        <v>103.7</v>
      </c>
    </row>
    <row r="107" spans="1:7" x14ac:dyDescent="0.25">
      <c r="A107" s="112" t="s">
        <v>1181</v>
      </c>
      <c r="B107" s="22">
        <v>75.900000000000006</v>
      </c>
      <c r="C107" s="22">
        <v>78.2</v>
      </c>
      <c r="D107" s="408">
        <v>99.3</v>
      </c>
      <c r="E107" s="456">
        <v>102.3</v>
      </c>
      <c r="F107" s="427"/>
      <c r="G107" s="203">
        <v>105.4</v>
      </c>
    </row>
    <row r="108" spans="1:7" x14ac:dyDescent="0.25">
      <c r="A108" s="112" t="s">
        <v>1182</v>
      </c>
      <c r="B108" s="22">
        <v>89.8</v>
      </c>
      <c r="C108" s="22">
        <v>92.5</v>
      </c>
      <c r="D108" s="408">
        <v>104.1</v>
      </c>
      <c r="E108" s="456">
        <v>107.2</v>
      </c>
      <c r="F108" s="427"/>
      <c r="G108" s="203">
        <v>110.4</v>
      </c>
    </row>
    <row r="109" spans="1:7" x14ac:dyDescent="0.25">
      <c r="A109" s="112" t="s">
        <v>1183</v>
      </c>
      <c r="B109" s="22">
        <v>89.8</v>
      </c>
      <c r="C109" s="22">
        <v>92.5</v>
      </c>
      <c r="D109" s="408">
        <v>115.6</v>
      </c>
      <c r="E109" s="456">
        <v>119.1</v>
      </c>
      <c r="F109" s="427"/>
      <c r="G109" s="203">
        <v>122.7</v>
      </c>
    </row>
    <row r="110" spans="1:7" x14ac:dyDescent="0.25">
      <c r="A110" s="112" t="s">
        <v>1184</v>
      </c>
      <c r="B110" s="22">
        <v>89.8</v>
      </c>
      <c r="C110" s="22">
        <v>92.5</v>
      </c>
      <c r="D110" s="408">
        <v>117.5</v>
      </c>
      <c r="E110" s="456">
        <v>121</v>
      </c>
      <c r="F110" s="427"/>
      <c r="G110" s="203">
        <v>124.6</v>
      </c>
    </row>
    <row r="111" spans="1:7" ht="15.75" thickBot="1" x14ac:dyDescent="0.3">
      <c r="A111" s="122" t="s">
        <v>1185</v>
      </c>
      <c r="B111" s="115">
        <v>75.900000000000006</v>
      </c>
      <c r="C111" s="115">
        <v>78.2</v>
      </c>
      <c r="D111" s="416"/>
      <c r="E111" s="457">
        <v>80.5</v>
      </c>
      <c r="F111" s="428"/>
      <c r="G111" s="204">
        <v>82.9</v>
      </c>
    </row>
    <row r="112" spans="1:7" x14ac:dyDescent="0.25">
      <c r="A112" s="117"/>
      <c r="B112" s="123"/>
      <c r="C112" s="123"/>
      <c r="D112" s="123"/>
      <c r="E112" s="444"/>
      <c r="F112" s="123"/>
      <c r="G112" s="123"/>
    </row>
    <row r="113" spans="1:7" ht="15.75" thickBot="1" x14ac:dyDescent="0.3">
      <c r="A113" s="93" t="s">
        <v>1186</v>
      </c>
    </row>
    <row r="114" spans="1:7" ht="32.25" customHeight="1" x14ac:dyDescent="0.25">
      <c r="A114" s="95"/>
      <c r="B114" s="98" t="s">
        <v>22</v>
      </c>
      <c r="C114" s="98" t="s">
        <v>26</v>
      </c>
      <c r="D114" s="414" t="s">
        <v>222</v>
      </c>
      <c r="E114" s="445" t="s">
        <v>29</v>
      </c>
      <c r="F114" s="425" t="s">
        <v>223</v>
      </c>
      <c r="G114" s="99" t="s">
        <v>31</v>
      </c>
    </row>
    <row r="115" spans="1:7" ht="15.75" thickBot="1" x14ac:dyDescent="0.3">
      <c r="A115" s="126" t="s">
        <v>1187</v>
      </c>
      <c r="B115" s="115">
        <v>53.3</v>
      </c>
      <c r="C115" s="115">
        <v>54.9</v>
      </c>
      <c r="D115" s="418"/>
      <c r="E115" s="455">
        <v>56.6</v>
      </c>
      <c r="F115" s="432"/>
      <c r="G115" s="198">
        <v>58.3</v>
      </c>
    </row>
    <row r="116" spans="1:7" x14ac:dyDescent="0.25">
      <c r="A116" s="117"/>
      <c r="B116" s="123"/>
      <c r="C116" s="123"/>
      <c r="D116" s="123"/>
      <c r="E116" s="444"/>
      <c r="F116" s="123"/>
      <c r="G116" s="123"/>
    </row>
    <row r="117" spans="1:7" x14ac:dyDescent="0.25">
      <c r="A117" s="117"/>
      <c r="B117" s="123"/>
      <c r="C117" s="123"/>
      <c r="D117" s="123"/>
      <c r="E117" s="444"/>
      <c r="F117" s="123"/>
      <c r="G117" s="123"/>
    </row>
    <row r="118" spans="1:7" ht="15.75" thickBot="1" x14ac:dyDescent="0.3">
      <c r="A118" s="93" t="s">
        <v>300</v>
      </c>
    </row>
    <row r="119" spans="1:7" ht="36.75" customHeight="1" x14ac:dyDescent="0.25">
      <c r="A119" s="95"/>
      <c r="B119" s="98" t="s">
        <v>22</v>
      </c>
      <c r="C119" s="98" t="s">
        <v>26</v>
      </c>
      <c r="D119" s="414" t="s">
        <v>222</v>
      </c>
      <c r="E119" s="445" t="s">
        <v>29</v>
      </c>
      <c r="F119" s="425" t="s">
        <v>223</v>
      </c>
      <c r="G119" s="99" t="s">
        <v>31</v>
      </c>
    </row>
    <row r="120" spans="1:7" x14ac:dyDescent="0.25">
      <c r="A120" s="112" t="s">
        <v>1191</v>
      </c>
      <c r="B120" s="22">
        <v>2.09</v>
      </c>
      <c r="C120" s="22">
        <v>2.15</v>
      </c>
      <c r="D120" s="412"/>
      <c r="E120" s="443">
        <v>2.21</v>
      </c>
      <c r="F120" s="427"/>
      <c r="G120" s="197">
        <v>2.2799999999999998</v>
      </c>
    </row>
    <row r="121" spans="1:7" ht="15.75" thickBot="1" x14ac:dyDescent="0.3">
      <c r="A121" s="122" t="s">
        <v>1192</v>
      </c>
      <c r="B121" s="115">
        <v>10.48</v>
      </c>
      <c r="C121" s="115">
        <v>10.79</v>
      </c>
      <c r="D121" s="416"/>
      <c r="E121" s="455">
        <v>11.11</v>
      </c>
      <c r="F121" s="428"/>
      <c r="G121" s="198">
        <v>11.45</v>
      </c>
    </row>
    <row r="122" spans="1:7" x14ac:dyDescent="0.25">
      <c r="A122" s="3"/>
      <c r="B122" s="123"/>
      <c r="C122" s="123"/>
      <c r="D122" s="123"/>
      <c r="E122" s="444"/>
      <c r="F122" s="123"/>
      <c r="G122" s="123"/>
    </row>
    <row r="123" spans="1:7" ht="15.75" thickBot="1" x14ac:dyDescent="0.3">
      <c r="A123" s="93" t="s">
        <v>303</v>
      </c>
    </row>
    <row r="124" spans="1:7" ht="16.5" customHeight="1" x14ac:dyDescent="0.25">
      <c r="A124" s="95"/>
      <c r="B124" s="98" t="s">
        <v>22</v>
      </c>
      <c r="C124" s="98" t="s">
        <v>26</v>
      </c>
      <c r="D124" s="414" t="s">
        <v>222</v>
      </c>
      <c r="E124" s="445" t="s">
        <v>29</v>
      </c>
      <c r="F124" s="425" t="s">
        <v>223</v>
      </c>
      <c r="G124" s="99" t="s">
        <v>31</v>
      </c>
    </row>
    <row r="125" spans="1:7" x14ac:dyDescent="0.25">
      <c r="A125" s="112" t="s">
        <v>1191</v>
      </c>
      <c r="B125" s="22">
        <v>0.5</v>
      </c>
      <c r="C125" s="22">
        <v>0.52</v>
      </c>
      <c r="D125" s="412"/>
      <c r="E125" s="443">
        <v>0.53</v>
      </c>
      <c r="F125" s="427"/>
      <c r="G125" s="197">
        <v>0.55000000000000004</v>
      </c>
    </row>
    <row r="126" spans="1:7" ht="15.75" thickBot="1" x14ac:dyDescent="0.3">
      <c r="A126" s="122" t="s">
        <v>1192</v>
      </c>
      <c r="B126" s="115">
        <v>2.4900000000000002</v>
      </c>
      <c r="C126" s="115">
        <v>2.57</v>
      </c>
      <c r="D126" s="416"/>
      <c r="E126" s="455">
        <v>2.64</v>
      </c>
      <c r="F126" s="428"/>
      <c r="G126" s="198">
        <v>2.72</v>
      </c>
    </row>
    <row r="127" spans="1:7" x14ac:dyDescent="0.25">
      <c r="A127" s="3"/>
      <c r="B127" s="123"/>
      <c r="C127" s="123"/>
      <c r="D127" s="123"/>
      <c r="E127" s="444"/>
      <c r="F127" s="123"/>
      <c r="G127" s="123"/>
    </row>
    <row r="128" spans="1:7" ht="15" customHeight="1" thickBot="1" x14ac:dyDescent="0.3">
      <c r="A128" s="93" t="s">
        <v>307</v>
      </c>
    </row>
    <row r="129" spans="1:7" ht="30" customHeight="1" x14ac:dyDescent="0.25">
      <c r="A129" s="95"/>
      <c r="B129" s="98" t="s">
        <v>22</v>
      </c>
      <c r="C129" s="98" t="s">
        <v>26</v>
      </c>
      <c r="D129" s="414" t="s">
        <v>222</v>
      </c>
      <c r="E129" s="445" t="s">
        <v>29</v>
      </c>
      <c r="F129" s="425" t="s">
        <v>223</v>
      </c>
      <c r="G129" s="99" t="s">
        <v>31</v>
      </c>
    </row>
    <row r="130" spans="1:7" x14ac:dyDescent="0.25">
      <c r="A130" s="112" t="s">
        <v>308</v>
      </c>
      <c r="B130" s="22">
        <v>2062.6999999999998</v>
      </c>
      <c r="C130" s="22">
        <v>2124.6</v>
      </c>
      <c r="D130" s="412"/>
      <c r="E130" s="443">
        <v>2188.3000000000002</v>
      </c>
      <c r="F130" s="427"/>
      <c r="G130" s="197">
        <v>2253.9</v>
      </c>
    </row>
    <row r="131" spans="1:7" ht="30" customHeight="1" thickBot="1" x14ac:dyDescent="0.3">
      <c r="A131" s="285" t="s">
        <v>1193</v>
      </c>
      <c r="B131" s="288">
        <f>(B130*0.175)*5</f>
        <v>1804.8624999999997</v>
      </c>
      <c r="C131" s="288">
        <f t="shared" ref="C131:G131" si="1">(C130*0.175)*5</f>
        <v>1859.0249999999996</v>
      </c>
      <c r="D131" s="418"/>
      <c r="E131" s="458">
        <f t="shared" si="1"/>
        <v>1914.7624999999998</v>
      </c>
      <c r="F131" s="432"/>
      <c r="G131" s="288">
        <f t="shared" si="1"/>
        <v>1972.1624999999999</v>
      </c>
    </row>
    <row r="132" spans="1:7" x14ac:dyDescent="0.25">
      <c r="A132" s="3"/>
      <c r="B132" s="123"/>
      <c r="C132" s="123"/>
      <c r="D132" s="123"/>
      <c r="E132" s="444"/>
      <c r="F132" s="123"/>
      <c r="G132" s="123"/>
    </row>
    <row r="133" spans="1:7" ht="15.75" thickBot="1" x14ac:dyDescent="0.3">
      <c r="A133" s="93" t="s">
        <v>304</v>
      </c>
    </row>
    <row r="134" spans="1:7" ht="16.5" customHeight="1" x14ac:dyDescent="0.25">
      <c r="A134" s="95"/>
      <c r="B134" s="98" t="s">
        <v>22</v>
      </c>
      <c r="C134" s="98" t="s">
        <v>26</v>
      </c>
      <c r="D134" s="414" t="s">
        <v>222</v>
      </c>
      <c r="E134" s="445" t="s">
        <v>29</v>
      </c>
      <c r="F134" s="425" t="s">
        <v>223</v>
      </c>
      <c r="G134" s="99" t="s">
        <v>31</v>
      </c>
    </row>
    <row r="135" spans="1:7" ht="15.75" thickBot="1" x14ac:dyDescent="0.3">
      <c r="A135" s="122" t="s">
        <v>1194</v>
      </c>
      <c r="B135" s="115">
        <v>17.27</v>
      </c>
      <c r="C135" s="115">
        <v>17.79</v>
      </c>
      <c r="D135" s="416"/>
      <c r="E135" s="455">
        <v>18.32</v>
      </c>
      <c r="F135" s="428"/>
      <c r="G135" s="198">
        <v>18.87</v>
      </c>
    </row>
    <row r="136" spans="1:7" x14ac:dyDescent="0.25">
      <c r="A136" s="3"/>
      <c r="B136" s="123"/>
      <c r="C136" s="123"/>
      <c r="D136" s="123"/>
      <c r="E136" s="444"/>
      <c r="F136" s="123"/>
      <c r="G136" s="123"/>
    </row>
    <row r="137" spans="1:7" ht="15.75" thickBot="1" x14ac:dyDescent="0.3">
      <c r="A137" s="93" t="s">
        <v>1196</v>
      </c>
    </row>
    <row r="138" spans="1:7" ht="27.75" customHeight="1" x14ac:dyDescent="0.25">
      <c r="A138" s="95"/>
      <c r="B138" s="98" t="s">
        <v>22</v>
      </c>
      <c r="C138" s="98" t="s">
        <v>26</v>
      </c>
      <c r="D138" s="414" t="s">
        <v>222</v>
      </c>
      <c r="E138" s="445" t="s">
        <v>29</v>
      </c>
      <c r="F138" s="425" t="s">
        <v>223</v>
      </c>
      <c r="G138" s="99" t="s">
        <v>31</v>
      </c>
    </row>
    <row r="139" spans="1:7" x14ac:dyDescent="0.25">
      <c r="A139" s="19" t="s">
        <v>1197</v>
      </c>
      <c r="B139" s="22">
        <v>59.5</v>
      </c>
      <c r="C139" s="22">
        <v>61.3</v>
      </c>
      <c r="D139" s="412"/>
      <c r="E139" s="443">
        <v>63.1</v>
      </c>
      <c r="F139" s="427"/>
      <c r="G139" s="96">
        <v>65</v>
      </c>
    </row>
    <row r="140" spans="1:7" x14ac:dyDescent="0.25">
      <c r="A140" s="19" t="s">
        <v>1198</v>
      </c>
      <c r="B140" s="22">
        <v>96.8</v>
      </c>
      <c r="C140" s="22">
        <v>99.7</v>
      </c>
      <c r="D140" s="412"/>
      <c r="E140" s="443">
        <v>102.7</v>
      </c>
      <c r="F140" s="427"/>
      <c r="G140" s="96">
        <v>105.8</v>
      </c>
    </row>
    <row r="141" spans="1:7" ht="15.75" thickBot="1" x14ac:dyDescent="0.3">
      <c r="A141" s="20" t="s">
        <v>1199</v>
      </c>
      <c r="B141" s="115">
        <v>111.6</v>
      </c>
      <c r="C141" s="115">
        <v>115</v>
      </c>
      <c r="D141" s="419"/>
      <c r="E141" s="455">
        <v>118.5</v>
      </c>
      <c r="F141" s="433"/>
      <c r="G141" s="97">
        <v>122.1</v>
      </c>
    </row>
    <row r="142" spans="1:7" ht="15.75" thickBot="1" x14ac:dyDescent="0.3"/>
    <row r="143" spans="1:7" ht="15.75" thickBot="1" x14ac:dyDescent="0.3">
      <c r="A143" s="479" t="s">
        <v>1200</v>
      </c>
      <c r="B143" s="480"/>
      <c r="C143" s="480"/>
      <c r="D143" s="480"/>
      <c r="E143" s="480"/>
      <c r="F143" s="480"/>
      <c r="G143" s="481"/>
    </row>
    <row r="145" spans="1:7" ht="15.75" thickBot="1" x14ac:dyDescent="0.3">
      <c r="A145" s="93" t="s">
        <v>1175</v>
      </c>
    </row>
    <row r="146" spans="1:7" ht="16.5" customHeight="1" x14ac:dyDescent="0.25">
      <c r="A146" s="95"/>
      <c r="B146" s="98" t="s">
        <v>22</v>
      </c>
      <c r="C146" s="98" t="s">
        <v>26</v>
      </c>
      <c r="D146" s="414" t="s">
        <v>222</v>
      </c>
      <c r="E146" s="445" t="s">
        <v>29</v>
      </c>
      <c r="F146" s="425" t="s">
        <v>223</v>
      </c>
      <c r="G146" s="99" t="s">
        <v>31</v>
      </c>
    </row>
    <row r="147" spans="1:7" x14ac:dyDescent="0.25">
      <c r="A147" s="112" t="s">
        <v>281</v>
      </c>
      <c r="B147" s="114">
        <v>29.5</v>
      </c>
      <c r="C147" s="114">
        <v>30.4</v>
      </c>
      <c r="D147" s="412"/>
      <c r="E147" s="450">
        <v>31.3</v>
      </c>
      <c r="F147" s="429"/>
      <c r="G147" s="200">
        <v>32.200000000000003</v>
      </c>
    </row>
    <row r="148" spans="1:7" x14ac:dyDescent="0.25">
      <c r="A148" s="112" t="s">
        <v>1201</v>
      </c>
      <c r="B148" s="114">
        <v>29.5</v>
      </c>
      <c r="C148" s="114">
        <v>30.4</v>
      </c>
      <c r="D148" s="412"/>
      <c r="E148" s="450">
        <v>31.3</v>
      </c>
      <c r="F148" s="429"/>
      <c r="G148" s="200">
        <v>32.200000000000003</v>
      </c>
    </row>
    <row r="149" spans="1:7" x14ac:dyDescent="0.25">
      <c r="A149" s="112" t="s">
        <v>1179</v>
      </c>
      <c r="B149" s="22">
        <v>50.2</v>
      </c>
      <c r="C149" s="22">
        <v>51.7</v>
      </c>
      <c r="D149" s="408">
        <v>58.2</v>
      </c>
      <c r="E149" s="443">
        <v>60</v>
      </c>
      <c r="F149" s="434"/>
      <c r="G149" s="197">
        <v>61.8</v>
      </c>
    </row>
    <row r="150" spans="1:7" x14ac:dyDescent="0.25">
      <c r="A150" s="112" t="s">
        <v>1180</v>
      </c>
      <c r="B150" s="22">
        <v>50.2</v>
      </c>
      <c r="C150" s="22">
        <v>51.7</v>
      </c>
      <c r="D150" s="408">
        <v>64.599999999999994</v>
      </c>
      <c r="E150" s="443">
        <v>66.5</v>
      </c>
      <c r="F150" s="434"/>
      <c r="G150" s="197">
        <v>68.5</v>
      </c>
    </row>
    <row r="151" spans="1:7" x14ac:dyDescent="0.25">
      <c r="A151" s="112" t="s">
        <v>1181</v>
      </c>
      <c r="B151" s="22">
        <v>50.2</v>
      </c>
      <c r="C151" s="22">
        <v>51.7</v>
      </c>
      <c r="D151" s="408">
        <v>66.900000000000006</v>
      </c>
      <c r="E151" s="443">
        <v>68.900000000000006</v>
      </c>
      <c r="F151" s="434"/>
      <c r="G151" s="197">
        <v>71</v>
      </c>
    </row>
    <row r="152" spans="1:7" x14ac:dyDescent="0.25">
      <c r="A152" s="112" t="s">
        <v>1182</v>
      </c>
      <c r="B152" s="22">
        <v>62.6</v>
      </c>
      <c r="C152" s="22">
        <v>64.5</v>
      </c>
      <c r="D152" s="408">
        <v>72.599999999999994</v>
      </c>
      <c r="E152" s="443">
        <v>74.8</v>
      </c>
      <c r="F152" s="434"/>
      <c r="G152" s="197">
        <v>77</v>
      </c>
    </row>
    <row r="153" spans="1:7" x14ac:dyDescent="0.25">
      <c r="A153" s="112" t="s">
        <v>1183</v>
      </c>
      <c r="B153" s="22">
        <v>62.6</v>
      </c>
      <c r="C153" s="22">
        <v>64.5</v>
      </c>
      <c r="D153" s="408">
        <v>80.599999999999994</v>
      </c>
      <c r="E153" s="443">
        <v>83</v>
      </c>
      <c r="F153" s="434"/>
      <c r="G153" s="197">
        <v>85.5</v>
      </c>
    </row>
    <row r="154" spans="1:7" x14ac:dyDescent="0.25">
      <c r="A154" s="112" t="s">
        <v>1184</v>
      </c>
      <c r="B154" s="22">
        <v>62.6</v>
      </c>
      <c r="C154" s="22">
        <v>64.5</v>
      </c>
      <c r="D154" s="408">
        <v>81</v>
      </c>
      <c r="E154" s="443">
        <v>83.4</v>
      </c>
      <c r="F154" s="434"/>
      <c r="G154" s="197">
        <v>85.9</v>
      </c>
    </row>
    <row r="155" spans="1:7" ht="15.75" thickBot="1" x14ac:dyDescent="0.3">
      <c r="A155" s="122" t="s">
        <v>1202</v>
      </c>
      <c r="B155" s="115">
        <v>52.7</v>
      </c>
      <c r="C155" s="115">
        <v>54.3</v>
      </c>
      <c r="D155" s="416"/>
      <c r="E155" s="455">
        <v>55.9</v>
      </c>
      <c r="F155" s="428"/>
      <c r="G155" s="198">
        <v>57.6</v>
      </c>
    </row>
    <row r="156" spans="1:7" x14ac:dyDescent="0.25">
      <c r="A156" s="3"/>
      <c r="B156" s="123"/>
      <c r="C156" s="123"/>
      <c r="D156" s="123"/>
      <c r="E156" s="444"/>
      <c r="F156" s="123"/>
    </row>
    <row r="157" spans="1:7" ht="15.75" thickBot="1" x14ac:dyDescent="0.3">
      <c r="A157" s="93" t="s">
        <v>1186</v>
      </c>
    </row>
    <row r="158" spans="1:7" ht="16.5" customHeight="1" x14ac:dyDescent="0.25">
      <c r="A158" s="95"/>
      <c r="B158" s="98" t="s">
        <v>22</v>
      </c>
      <c r="C158" s="98" t="s">
        <v>26</v>
      </c>
      <c r="D158" s="414" t="s">
        <v>222</v>
      </c>
      <c r="E158" s="445" t="s">
        <v>29</v>
      </c>
      <c r="F158" s="425" t="s">
        <v>223</v>
      </c>
      <c r="G158" s="99" t="s">
        <v>31</v>
      </c>
    </row>
    <row r="159" spans="1:7" ht="15.75" thickBot="1" x14ac:dyDescent="0.3">
      <c r="A159" s="122" t="s">
        <v>1203</v>
      </c>
      <c r="B159" s="115">
        <v>50.2</v>
      </c>
      <c r="C159" s="115">
        <v>51.7</v>
      </c>
      <c r="D159" s="416"/>
      <c r="E159" s="455">
        <v>53.3</v>
      </c>
      <c r="F159" s="432"/>
      <c r="G159" s="115">
        <v>54.9</v>
      </c>
    </row>
    <row r="160" spans="1:7" x14ac:dyDescent="0.25">
      <c r="A160" s="3"/>
      <c r="B160" s="123"/>
      <c r="C160" s="123"/>
      <c r="D160" s="123"/>
      <c r="E160" s="444"/>
      <c r="F160" s="123"/>
    </row>
    <row r="161" spans="1:7" ht="15.75" thickBot="1" x14ac:dyDescent="0.3">
      <c r="A161" s="93" t="s">
        <v>1171</v>
      </c>
    </row>
    <row r="162" spans="1:7" ht="16.5" customHeight="1" x14ac:dyDescent="0.25">
      <c r="A162" s="95"/>
      <c r="B162" s="98" t="s">
        <v>22</v>
      </c>
      <c r="C162" s="98" t="s">
        <v>26</v>
      </c>
      <c r="D162" s="414" t="s">
        <v>222</v>
      </c>
      <c r="E162" s="445" t="s">
        <v>29</v>
      </c>
      <c r="F162" s="425" t="s">
        <v>223</v>
      </c>
      <c r="G162" s="99" t="s">
        <v>31</v>
      </c>
    </row>
    <row r="163" spans="1:7" x14ac:dyDescent="0.25">
      <c r="A163" s="100" t="s">
        <v>294</v>
      </c>
      <c r="B163" s="121">
        <v>28.2</v>
      </c>
      <c r="C163" s="121">
        <v>29.1</v>
      </c>
      <c r="D163" s="412"/>
      <c r="E163" s="456">
        <v>30</v>
      </c>
      <c r="F163" s="431"/>
      <c r="G163" s="121">
        <v>30.9</v>
      </c>
    </row>
    <row r="164" spans="1:7" x14ac:dyDescent="0.25">
      <c r="A164" s="112" t="s">
        <v>1204</v>
      </c>
      <c r="B164" s="113">
        <v>49.4</v>
      </c>
      <c r="C164" s="113">
        <v>50.9</v>
      </c>
      <c r="D164" s="412"/>
      <c r="E164" s="388">
        <v>52.4</v>
      </c>
      <c r="F164" s="435"/>
      <c r="G164" s="113">
        <v>54</v>
      </c>
    </row>
    <row r="165" spans="1:7" x14ac:dyDescent="0.25">
      <c r="A165" s="100" t="s">
        <v>295</v>
      </c>
      <c r="B165" s="113">
        <v>49.9</v>
      </c>
      <c r="C165" s="113">
        <v>50.9</v>
      </c>
      <c r="D165" s="412"/>
      <c r="E165" s="388">
        <v>52.4</v>
      </c>
      <c r="F165" s="435"/>
      <c r="G165" s="113">
        <v>54</v>
      </c>
    </row>
    <row r="166" spans="1:7" x14ac:dyDescent="0.25">
      <c r="A166" s="100" t="s">
        <v>1174</v>
      </c>
      <c r="B166" s="113">
        <v>49.4</v>
      </c>
      <c r="C166" s="113">
        <v>50.9</v>
      </c>
      <c r="D166" s="412"/>
      <c r="E166" s="388">
        <v>52.4</v>
      </c>
      <c r="F166" s="435"/>
      <c r="G166" s="113">
        <v>54</v>
      </c>
    </row>
    <row r="167" spans="1:7" ht="15.75" thickBot="1" x14ac:dyDescent="0.3">
      <c r="A167" s="103" t="s">
        <v>297</v>
      </c>
      <c r="B167" s="116">
        <v>74.099999999999994</v>
      </c>
      <c r="C167" s="116">
        <v>76.3</v>
      </c>
      <c r="D167" s="416"/>
      <c r="E167" s="459">
        <v>78.599999999999994</v>
      </c>
      <c r="F167" s="436"/>
      <c r="G167" s="116">
        <v>81</v>
      </c>
    </row>
    <row r="168" spans="1:7" x14ac:dyDescent="0.25">
      <c r="A168" s="129"/>
      <c r="B168" s="123"/>
      <c r="C168" s="123"/>
      <c r="D168" s="123"/>
      <c r="E168" s="444"/>
      <c r="F168" s="123"/>
    </row>
    <row r="169" spans="1:7" ht="15.75" thickBot="1" x14ac:dyDescent="0.3">
      <c r="A169" s="93" t="s">
        <v>304</v>
      </c>
    </row>
    <row r="170" spans="1:7" ht="16.5" customHeight="1" x14ac:dyDescent="0.25">
      <c r="A170" s="95"/>
      <c r="B170" s="98" t="s">
        <v>22</v>
      </c>
      <c r="C170" s="98" t="s">
        <v>26</v>
      </c>
      <c r="D170" s="414" t="s">
        <v>222</v>
      </c>
      <c r="E170" s="445" t="s">
        <v>29</v>
      </c>
      <c r="F170" s="425" t="s">
        <v>223</v>
      </c>
      <c r="G170" s="99" t="s">
        <v>31</v>
      </c>
    </row>
    <row r="171" spans="1:7" x14ac:dyDescent="0.25">
      <c r="A171" s="112" t="s">
        <v>1205</v>
      </c>
      <c r="B171" s="22">
        <v>11.93</v>
      </c>
      <c r="C171" s="22">
        <v>12.29</v>
      </c>
      <c r="D171" s="412"/>
      <c r="E171" s="443">
        <v>12.65</v>
      </c>
      <c r="F171" s="434"/>
      <c r="G171" s="22">
        <v>13.03</v>
      </c>
    </row>
    <row r="172" spans="1:7" x14ac:dyDescent="0.25">
      <c r="A172" s="112" t="s">
        <v>1206</v>
      </c>
      <c r="B172" s="22">
        <v>9.6999999999999993</v>
      </c>
      <c r="C172" s="22">
        <v>9.99</v>
      </c>
      <c r="D172" s="412"/>
      <c r="E172" s="443">
        <v>10.29</v>
      </c>
      <c r="F172" s="434"/>
      <c r="G172" s="22">
        <v>10.6</v>
      </c>
    </row>
    <row r="173" spans="1:7" x14ac:dyDescent="0.25">
      <c r="A173" s="112" t="s">
        <v>1207</v>
      </c>
      <c r="B173" s="22">
        <v>11.93</v>
      </c>
      <c r="C173" s="167">
        <v>12.29</v>
      </c>
      <c r="D173" s="412"/>
      <c r="E173" s="443">
        <v>12.65</v>
      </c>
      <c r="F173" s="434"/>
      <c r="G173" s="22">
        <v>13.03</v>
      </c>
    </row>
    <row r="174" spans="1:7" ht="15.75" thickBot="1" x14ac:dyDescent="0.3">
      <c r="A174" s="122" t="s">
        <v>1208</v>
      </c>
      <c r="B174" s="115">
        <v>9.6999999999999993</v>
      </c>
      <c r="C174" s="115">
        <v>9.99</v>
      </c>
      <c r="D174" s="416"/>
      <c r="E174" s="455">
        <v>10.29</v>
      </c>
      <c r="F174" s="432"/>
      <c r="G174" s="115">
        <v>10.6</v>
      </c>
    </row>
    <row r="175" spans="1:7" x14ac:dyDescent="0.25">
      <c r="A175" s="3"/>
      <c r="B175" s="123"/>
      <c r="C175" s="123"/>
      <c r="D175" s="120"/>
      <c r="E175" s="444"/>
      <c r="F175" s="123"/>
    </row>
    <row r="176" spans="1:7" ht="15.75" thickBot="1" x14ac:dyDescent="0.3">
      <c r="A176" s="93" t="s">
        <v>307</v>
      </c>
    </row>
    <row r="177" spans="1:12" ht="16.5" customHeight="1" x14ac:dyDescent="0.25">
      <c r="A177" s="95"/>
      <c r="B177" s="98" t="s">
        <v>22</v>
      </c>
      <c r="C177" s="98" t="s">
        <v>26</v>
      </c>
      <c r="D177" s="414" t="s">
        <v>222</v>
      </c>
      <c r="E177" s="445" t="s">
        <v>29</v>
      </c>
      <c r="F177" s="425" t="s">
        <v>223</v>
      </c>
      <c r="G177" s="99" t="s">
        <v>31</v>
      </c>
    </row>
    <row r="178" spans="1:12" x14ac:dyDescent="0.25">
      <c r="A178" s="112" t="s">
        <v>1209</v>
      </c>
      <c r="B178" s="22">
        <v>2156.9</v>
      </c>
      <c r="C178" s="22">
        <v>2221.6</v>
      </c>
      <c r="D178" s="412"/>
      <c r="E178" s="443">
        <v>2288.3000000000002</v>
      </c>
      <c r="F178" s="427"/>
      <c r="G178" s="205">
        <v>2356.9</v>
      </c>
    </row>
    <row r="179" spans="1:12" ht="15.75" thickBot="1" x14ac:dyDescent="0.3">
      <c r="A179" s="285" t="s">
        <v>1210</v>
      </c>
      <c r="B179" s="288">
        <f>(B178*0.175)*5</f>
        <v>1887.2874999999999</v>
      </c>
      <c r="C179" s="288">
        <f>(C178*0.175)*5</f>
        <v>1943.8999999999999</v>
      </c>
      <c r="D179" s="418"/>
      <c r="E179" s="458">
        <f>(E178*0.175)*5</f>
        <v>2002.2624999999998</v>
      </c>
      <c r="F179" s="432"/>
      <c r="G179" s="288">
        <f t="shared" ref="G179" si="2">(G178*0.175)*5</f>
        <v>2062.2874999999999</v>
      </c>
    </row>
    <row r="180" spans="1:12" ht="15.75" thickBot="1" x14ac:dyDescent="0.3">
      <c r="A180" s="3"/>
      <c r="B180" s="123"/>
      <c r="C180" s="123"/>
      <c r="D180" s="123"/>
      <c r="E180" s="444"/>
      <c r="F180" s="123"/>
    </row>
    <row r="181" spans="1:12" ht="15.75" thickBot="1" x14ac:dyDescent="0.3">
      <c r="A181" s="479" t="s">
        <v>1211</v>
      </c>
      <c r="B181" s="480"/>
      <c r="C181" s="480"/>
      <c r="D181" s="480"/>
      <c r="E181" s="480"/>
      <c r="F181" s="480"/>
      <c r="G181" s="481"/>
    </row>
    <row r="182" spans="1:12" x14ac:dyDescent="0.25">
      <c r="A182" s="132"/>
      <c r="B182" s="3"/>
      <c r="C182" s="3"/>
      <c r="D182" s="3"/>
      <c r="E182" s="460"/>
      <c r="F182" s="3"/>
    </row>
    <row r="183" spans="1:12" ht="15.75" thickBot="1" x14ac:dyDescent="0.3">
      <c r="A183" s="93" t="s">
        <v>1175</v>
      </c>
      <c r="L183">
        <v>0</v>
      </c>
    </row>
    <row r="184" spans="1:12" ht="16.5" customHeight="1" x14ac:dyDescent="0.25">
      <c r="A184" s="95"/>
      <c r="B184" s="98" t="s">
        <v>22</v>
      </c>
      <c r="C184" s="98" t="s">
        <v>26</v>
      </c>
      <c r="D184" s="414" t="s">
        <v>222</v>
      </c>
      <c r="E184" s="445" t="s">
        <v>29</v>
      </c>
      <c r="F184" s="425" t="s">
        <v>223</v>
      </c>
      <c r="G184" s="99" t="s">
        <v>31</v>
      </c>
      <c r="L184">
        <v>0</v>
      </c>
    </row>
    <row r="185" spans="1:12" x14ac:dyDescent="0.25">
      <c r="A185" s="112" t="s">
        <v>281</v>
      </c>
      <c r="B185" s="22">
        <v>26.3</v>
      </c>
      <c r="C185" s="22">
        <v>27.1</v>
      </c>
      <c r="D185" s="412"/>
      <c r="E185" s="443">
        <v>27.9</v>
      </c>
      <c r="F185" s="427"/>
      <c r="G185" s="22">
        <v>28.7</v>
      </c>
    </row>
    <row r="186" spans="1:12" x14ac:dyDescent="0.25">
      <c r="A186" s="112" t="s">
        <v>1201</v>
      </c>
      <c r="B186" s="22">
        <v>26.3</v>
      </c>
      <c r="C186" s="22">
        <v>27.1</v>
      </c>
      <c r="D186" s="412"/>
      <c r="E186" s="443">
        <v>27.9</v>
      </c>
      <c r="F186" s="427"/>
      <c r="G186" s="22">
        <v>28.7</v>
      </c>
    </row>
    <row r="187" spans="1:12" x14ac:dyDescent="0.25">
      <c r="A187" s="112" t="s">
        <v>1179</v>
      </c>
      <c r="B187" s="22">
        <v>52.7</v>
      </c>
      <c r="C187" s="22">
        <v>54.3</v>
      </c>
      <c r="D187" s="408">
        <v>61.1</v>
      </c>
      <c r="E187" s="443">
        <v>62.9</v>
      </c>
      <c r="F187" s="427"/>
      <c r="G187" s="22">
        <v>64.8</v>
      </c>
    </row>
    <row r="188" spans="1:12" x14ac:dyDescent="0.25">
      <c r="A188" s="112" t="s">
        <v>1180</v>
      </c>
      <c r="B188" s="22">
        <v>52.7</v>
      </c>
      <c r="C188" s="22">
        <v>54.3</v>
      </c>
      <c r="D188" s="408">
        <v>67.900000000000006</v>
      </c>
      <c r="E188" s="443">
        <v>69.900000000000006</v>
      </c>
      <c r="F188" s="427"/>
      <c r="G188" s="22">
        <v>72</v>
      </c>
    </row>
    <row r="189" spans="1:12" x14ac:dyDescent="0.25">
      <c r="A189" s="112" t="s">
        <v>1181</v>
      </c>
      <c r="B189" s="22">
        <v>52.7</v>
      </c>
      <c r="C189" s="22">
        <v>54.3</v>
      </c>
      <c r="D189" s="408">
        <v>70.209999999999994</v>
      </c>
      <c r="E189" s="443">
        <v>72.3</v>
      </c>
      <c r="F189" s="427"/>
      <c r="G189" s="22">
        <v>74.5</v>
      </c>
    </row>
    <row r="190" spans="1:12" x14ac:dyDescent="0.25">
      <c r="A190" s="112" t="s">
        <v>1182</v>
      </c>
      <c r="B190" s="22">
        <v>65.900000000000006</v>
      </c>
      <c r="C190" s="22">
        <v>67.900000000000006</v>
      </c>
      <c r="D190" s="408">
        <v>76.400000000000006</v>
      </c>
      <c r="E190" s="443">
        <v>78.7</v>
      </c>
      <c r="F190" s="427"/>
      <c r="G190" s="22">
        <v>81.099999999999994</v>
      </c>
    </row>
    <row r="191" spans="1:12" x14ac:dyDescent="0.25">
      <c r="A191" s="112" t="s">
        <v>1183</v>
      </c>
      <c r="B191" s="22">
        <v>65.900000000000006</v>
      </c>
      <c r="C191" s="22">
        <v>67.900000000000006</v>
      </c>
      <c r="D191" s="408">
        <v>84.9</v>
      </c>
      <c r="E191" s="443">
        <v>87.5</v>
      </c>
      <c r="F191" s="427"/>
      <c r="G191" s="22">
        <v>90.1</v>
      </c>
    </row>
    <row r="192" spans="1:12" x14ac:dyDescent="0.25">
      <c r="A192" s="133" t="s">
        <v>1184</v>
      </c>
      <c r="B192" s="134">
        <v>65.900000000000006</v>
      </c>
      <c r="C192" s="134">
        <v>67.900000000000006</v>
      </c>
      <c r="D192" s="420">
        <v>85.3</v>
      </c>
      <c r="E192" s="461">
        <v>87.9</v>
      </c>
      <c r="F192" s="427"/>
      <c r="G192" s="134">
        <v>90.5</v>
      </c>
    </row>
    <row r="193" spans="1:7" ht="15.75" thickBot="1" x14ac:dyDescent="0.3">
      <c r="A193" s="17" t="s">
        <v>1202</v>
      </c>
      <c r="B193" s="22">
        <v>52.7</v>
      </c>
      <c r="C193" s="22">
        <v>54.3</v>
      </c>
      <c r="D193" s="416"/>
      <c r="E193" s="443">
        <v>55.9</v>
      </c>
      <c r="F193" s="428"/>
      <c r="G193" s="22">
        <v>57.6</v>
      </c>
    </row>
    <row r="194" spans="1:7" x14ac:dyDescent="0.25">
      <c r="A194" s="3"/>
      <c r="B194" s="123"/>
      <c r="C194" s="123"/>
      <c r="D194" s="107"/>
      <c r="E194" s="444"/>
      <c r="F194" s="123"/>
    </row>
    <row r="195" spans="1:7" ht="15.75" thickBot="1" x14ac:dyDescent="0.3">
      <c r="A195" s="93" t="s">
        <v>1186</v>
      </c>
    </row>
    <row r="196" spans="1:7" ht="16.5" customHeight="1" x14ac:dyDescent="0.25">
      <c r="A196" s="95"/>
      <c r="B196" s="98" t="s">
        <v>22</v>
      </c>
      <c r="C196" s="98" t="s">
        <v>26</v>
      </c>
      <c r="D196" s="414" t="s">
        <v>222</v>
      </c>
      <c r="E196" s="445" t="s">
        <v>29</v>
      </c>
      <c r="F196" s="425" t="s">
        <v>223</v>
      </c>
      <c r="G196" s="99" t="s">
        <v>31</v>
      </c>
    </row>
    <row r="197" spans="1:7" ht="15.75" thickBot="1" x14ac:dyDescent="0.3">
      <c r="A197" s="122" t="s">
        <v>1203</v>
      </c>
      <c r="B197" s="115">
        <v>52.7</v>
      </c>
      <c r="C197" s="115">
        <v>54.3</v>
      </c>
      <c r="D197" s="416"/>
      <c r="E197" s="455">
        <v>55.9</v>
      </c>
      <c r="F197" s="428"/>
      <c r="G197" s="115">
        <v>57.6</v>
      </c>
    </row>
    <row r="198" spans="1:7" x14ac:dyDescent="0.25">
      <c r="A198" s="3"/>
      <c r="B198" s="123"/>
      <c r="C198" s="123"/>
      <c r="D198" s="123"/>
      <c r="E198" s="444"/>
      <c r="F198" s="123"/>
    </row>
    <row r="199" spans="1:7" ht="15.75" thickBot="1" x14ac:dyDescent="0.3">
      <c r="A199" s="93" t="s">
        <v>1171</v>
      </c>
    </row>
    <row r="200" spans="1:7" ht="16.5" customHeight="1" x14ac:dyDescent="0.25">
      <c r="A200" s="95"/>
      <c r="B200" s="98" t="s">
        <v>22</v>
      </c>
      <c r="C200" s="98" t="s">
        <v>26</v>
      </c>
      <c r="D200" s="414" t="s">
        <v>222</v>
      </c>
      <c r="E200" s="445" t="s">
        <v>29</v>
      </c>
      <c r="F200" s="425" t="s">
        <v>223</v>
      </c>
      <c r="G200" s="99" t="s">
        <v>31</v>
      </c>
    </row>
    <row r="201" spans="1:7" x14ac:dyDescent="0.25">
      <c r="A201" s="100" t="s">
        <v>294</v>
      </c>
      <c r="B201" s="121">
        <v>28.2</v>
      </c>
      <c r="C201" s="121">
        <v>29.1</v>
      </c>
      <c r="D201" s="412"/>
      <c r="E201" s="456">
        <v>30</v>
      </c>
      <c r="F201" s="427"/>
      <c r="G201" s="203">
        <v>30.9</v>
      </c>
    </row>
    <row r="202" spans="1:7" x14ac:dyDescent="0.25">
      <c r="A202" s="112" t="s">
        <v>1173</v>
      </c>
      <c r="B202" s="113">
        <v>49.4</v>
      </c>
      <c r="C202" s="113">
        <v>50.9</v>
      </c>
      <c r="D202" s="412"/>
      <c r="E202" s="388">
        <v>52.4</v>
      </c>
      <c r="F202" s="427"/>
      <c r="G202" s="207">
        <v>54</v>
      </c>
    </row>
    <row r="203" spans="1:7" x14ac:dyDescent="0.25">
      <c r="A203" s="100" t="s">
        <v>295</v>
      </c>
      <c r="B203" s="113">
        <v>49.4</v>
      </c>
      <c r="C203" s="113">
        <v>50.9</v>
      </c>
      <c r="D203" s="412"/>
      <c r="E203" s="388">
        <v>52.4</v>
      </c>
      <c r="F203" s="427"/>
      <c r="G203" s="207">
        <v>54</v>
      </c>
    </row>
    <row r="204" spans="1:7" x14ac:dyDescent="0.25">
      <c r="A204" s="100" t="s">
        <v>1174</v>
      </c>
      <c r="B204" s="113">
        <v>49.4</v>
      </c>
      <c r="C204" s="113">
        <v>50.9</v>
      </c>
      <c r="D204" s="412"/>
      <c r="E204" s="388">
        <v>52.4</v>
      </c>
      <c r="F204" s="427"/>
      <c r="G204" s="207">
        <v>54</v>
      </c>
    </row>
    <row r="205" spans="1:7" ht="15.75" thickBot="1" x14ac:dyDescent="0.3">
      <c r="A205" s="103" t="s">
        <v>297</v>
      </c>
      <c r="B205" s="116">
        <v>74.099999999999994</v>
      </c>
      <c r="C205" s="116">
        <v>76.3</v>
      </c>
      <c r="D205" s="416"/>
      <c r="E205" s="459">
        <v>78.599999999999994</v>
      </c>
      <c r="F205" s="436"/>
      <c r="G205" s="202">
        <v>81</v>
      </c>
    </row>
    <row r="206" spans="1:7" x14ac:dyDescent="0.25">
      <c r="A206" s="3"/>
      <c r="B206" s="123"/>
      <c r="C206" s="123"/>
      <c r="D206" s="123"/>
      <c r="E206" s="444"/>
      <c r="F206" s="123"/>
    </row>
    <row r="207" spans="1:7" ht="15.75" thickBot="1" x14ac:dyDescent="0.3">
      <c r="A207" s="93" t="s">
        <v>304</v>
      </c>
    </row>
    <row r="208" spans="1:7" ht="16.5" customHeight="1" x14ac:dyDescent="0.25">
      <c r="A208" s="95"/>
      <c r="B208" s="98" t="s">
        <v>22</v>
      </c>
      <c r="C208" s="98" t="s">
        <v>26</v>
      </c>
      <c r="D208" s="414" t="s">
        <v>222</v>
      </c>
      <c r="E208" s="445" t="s">
        <v>29</v>
      </c>
      <c r="F208" s="425" t="s">
        <v>223</v>
      </c>
      <c r="G208" s="99" t="s">
        <v>31</v>
      </c>
    </row>
    <row r="209" spans="1:16" x14ac:dyDescent="0.25">
      <c r="A209" s="112" t="s">
        <v>1205</v>
      </c>
      <c r="B209" s="22">
        <v>11.93</v>
      </c>
      <c r="C209" s="22">
        <v>12.29</v>
      </c>
      <c r="D209" s="412"/>
      <c r="E209" s="443">
        <v>12.65</v>
      </c>
      <c r="F209" s="434"/>
      <c r="G209" s="22">
        <v>13.03</v>
      </c>
    </row>
    <row r="210" spans="1:16" x14ac:dyDescent="0.25">
      <c r="A210" s="112" t="s">
        <v>1206</v>
      </c>
      <c r="B210" s="22">
        <v>9.6999999999999993</v>
      </c>
      <c r="C210" s="22">
        <v>9.99</v>
      </c>
      <c r="D210" s="412"/>
      <c r="E210" s="443">
        <v>10.29</v>
      </c>
      <c r="F210" s="434"/>
      <c r="G210" s="22">
        <v>10.6</v>
      </c>
    </row>
    <row r="211" spans="1:16" x14ac:dyDescent="0.25">
      <c r="A211" s="112" t="s">
        <v>1207</v>
      </c>
      <c r="B211" s="22">
        <v>11.93</v>
      </c>
      <c r="C211" s="22">
        <v>12.29</v>
      </c>
      <c r="D211" s="412"/>
      <c r="E211" s="443">
        <v>12.65</v>
      </c>
      <c r="F211" s="434"/>
      <c r="G211" s="22">
        <v>13.03</v>
      </c>
    </row>
    <row r="212" spans="1:16" ht="15.75" thickBot="1" x14ac:dyDescent="0.3">
      <c r="A212" s="122" t="s">
        <v>1208</v>
      </c>
      <c r="B212" s="115">
        <v>9.6999999999999993</v>
      </c>
      <c r="C212" s="115">
        <v>9.99</v>
      </c>
      <c r="D212" s="416"/>
      <c r="E212" s="455">
        <v>10.29</v>
      </c>
      <c r="F212" s="432"/>
      <c r="G212" s="115">
        <v>10.6</v>
      </c>
    </row>
    <row r="213" spans="1:16" x14ac:dyDescent="0.25">
      <c r="A213" s="3"/>
      <c r="B213" s="123"/>
      <c r="C213" s="123"/>
      <c r="D213" s="123"/>
      <c r="E213" s="444"/>
      <c r="F213" s="123"/>
    </row>
    <row r="214" spans="1:16" ht="15.75" thickBot="1" x14ac:dyDescent="0.3">
      <c r="A214" s="93" t="s">
        <v>307</v>
      </c>
    </row>
    <row r="215" spans="1:16" ht="16.5" customHeight="1" x14ac:dyDescent="0.25">
      <c r="A215" s="95"/>
      <c r="B215" s="98" t="s">
        <v>22</v>
      </c>
      <c r="C215" s="98" t="s">
        <v>26</v>
      </c>
      <c r="D215" s="414" t="s">
        <v>222</v>
      </c>
      <c r="E215" s="445" t="s">
        <v>29</v>
      </c>
      <c r="F215" s="425" t="s">
        <v>223</v>
      </c>
      <c r="G215" s="99" t="s">
        <v>31</v>
      </c>
    </row>
    <row r="216" spans="1:16" x14ac:dyDescent="0.25">
      <c r="A216" s="112" t="s">
        <v>1209</v>
      </c>
      <c r="B216" s="22">
        <v>2156.89</v>
      </c>
      <c r="C216" s="22">
        <v>2221.6</v>
      </c>
      <c r="D216" s="412"/>
      <c r="E216" s="443">
        <v>2288.25</v>
      </c>
      <c r="F216" s="427"/>
      <c r="G216" s="205">
        <v>2356.89</v>
      </c>
    </row>
    <row r="217" spans="1:16" ht="15.75" thickBot="1" x14ac:dyDescent="0.3">
      <c r="A217" s="285" t="s">
        <v>1210</v>
      </c>
      <c r="B217" s="288">
        <f>(B216*0.175)*5</f>
        <v>1887.2787499999999</v>
      </c>
      <c r="C217" s="288">
        <f t="shared" ref="C217:G217" si="3">(C216*0.175)*5</f>
        <v>1943.8999999999999</v>
      </c>
      <c r="D217" s="418"/>
      <c r="E217" s="458">
        <f t="shared" si="3"/>
        <v>2002.2187499999998</v>
      </c>
      <c r="F217" s="432"/>
      <c r="G217" s="288">
        <f t="shared" si="3"/>
        <v>2062.2787499999999</v>
      </c>
    </row>
    <row r="219" spans="1:16" ht="15.75" thickBot="1" x14ac:dyDescent="0.3">
      <c r="A219" s="479" t="s">
        <v>1212</v>
      </c>
      <c r="B219" s="480"/>
      <c r="C219" s="480"/>
      <c r="D219" s="480"/>
      <c r="E219" s="480"/>
      <c r="F219" s="480"/>
      <c r="G219" s="481"/>
    </row>
    <row r="220" spans="1:16" x14ac:dyDescent="0.25">
      <c r="B220" s="35"/>
      <c r="C220" s="35"/>
      <c r="D220" s="35"/>
      <c r="E220" s="373"/>
      <c r="F220" s="35"/>
    </row>
    <row r="221" spans="1:16" ht="15.75" thickBot="1" x14ac:dyDescent="0.3">
      <c r="A221" s="93" t="s">
        <v>1213</v>
      </c>
    </row>
    <row r="222" spans="1:16" ht="16.5" customHeight="1" x14ac:dyDescent="0.25">
      <c r="A222" s="95"/>
      <c r="B222" s="98" t="s">
        <v>1214</v>
      </c>
      <c r="C222" s="98" t="s">
        <v>1215</v>
      </c>
      <c r="D222" s="414" t="s">
        <v>222</v>
      </c>
      <c r="E222" s="445" t="s">
        <v>1216</v>
      </c>
      <c r="F222" s="425"/>
      <c r="G222" s="98" t="s">
        <v>280</v>
      </c>
      <c r="J222" s="209"/>
      <c r="K222" s="210"/>
      <c r="L222" s="210"/>
      <c r="M222" s="210"/>
      <c r="N222" s="210"/>
      <c r="O222" s="210"/>
      <c r="P222" s="210"/>
    </row>
    <row r="223" spans="1:16" x14ac:dyDescent="0.25">
      <c r="A223" s="112" t="s">
        <v>1217</v>
      </c>
      <c r="B223" s="113">
        <v>8.1</v>
      </c>
      <c r="C223" s="113">
        <v>8.3000000000000007</v>
      </c>
      <c r="D223" s="412"/>
      <c r="E223" s="388">
        <v>8.6</v>
      </c>
      <c r="F223" s="427"/>
      <c r="G223" s="102">
        <v>8.9</v>
      </c>
    </row>
    <row r="224" spans="1:16" x14ac:dyDescent="0.25">
      <c r="A224" s="112" t="s">
        <v>1218</v>
      </c>
      <c r="B224" s="22">
        <v>16.100000000000001</v>
      </c>
      <c r="C224" s="22">
        <v>16.600000000000001</v>
      </c>
      <c r="D224" s="412"/>
      <c r="E224" s="443">
        <v>17.100000000000001</v>
      </c>
      <c r="F224" s="427"/>
      <c r="G224" s="205">
        <v>17.600000000000001</v>
      </c>
    </row>
    <row r="225" spans="1:7" x14ac:dyDescent="0.25">
      <c r="A225" s="112" t="s">
        <v>1219</v>
      </c>
      <c r="B225" s="22">
        <v>25.9</v>
      </c>
      <c r="C225" s="22">
        <v>26.7</v>
      </c>
      <c r="D225" s="412"/>
      <c r="E225" s="443">
        <v>27.5</v>
      </c>
      <c r="F225" s="427"/>
      <c r="G225" s="205">
        <v>28.3</v>
      </c>
    </row>
    <row r="226" spans="1:7" ht="15.75" thickBot="1" x14ac:dyDescent="0.3">
      <c r="A226" s="122" t="s">
        <v>1220</v>
      </c>
      <c r="B226" s="115">
        <v>27.4</v>
      </c>
      <c r="C226" s="115">
        <v>28.2</v>
      </c>
      <c r="D226" s="416"/>
      <c r="E226" s="455">
        <v>29.1</v>
      </c>
      <c r="F226" s="432"/>
      <c r="G226" s="206">
        <v>30</v>
      </c>
    </row>
    <row r="227" spans="1:7" x14ac:dyDescent="0.25">
      <c r="A227" s="3"/>
      <c r="B227" s="123"/>
      <c r="C227" s="123"/>
      <c r="D227" s="123"/>
      <c r="E227" s="444"/>
      <c r="F227" s="123"/>
    </row>
    <row r="228" spans="1:7" ht="15.75" thickBot="1" x14ac:dyDescent="0.3">
      <c r="A228" s="93" t="s">
        <v>1175</v>
      </c>
    </row>
    <row r="229" spans="1:7" ht="16.5" customHeight="1" x14ac:dyDescent="0.25">
      <c r="A229" s="95"/>
      <c r="B229" s="98" t="s">
        <v>1214</v>
      </c>
      <c r="C229" s="98" t="s">
        <v>1215</v>
      </c>
      <c r="D229" s="414" t="s">
        <v>222</v>
      </c>
      <c r="E229" s="445" t="s">
        <v>1216</v>
      </c>
      <c r="F229" s="425"/>
      <c r="G229" s="98" t="s">
        <v>280</v>
      </c>
    </row>
    <row r="230" spans="1:7" x14ac:dyDescent="0.25">
      <c r="A230" s="130" t="s">
        <v>281</v>
      </c>
      <c r="B230" s="121">
        <v>26.8</v>
      </c>
      <c r="C230" s="121">
        <v>27.6</v>
      </c>
      <c r="D230" s="412"/>
      <c r="E230" s="443">
        <v>28.4</v>
      </c>
      <c r="F230" s="427"/>
      <c r="G230" s="205">
        <v>29.3</v>
      </c>
    </row>
    <row r="231" spans="1:7" x14ac:dyDescent="0.25">
      <c r="A231" s="112" t="s">
        <v>1201</v>
      </c>
      <c r="B231" s="113">
        <v>26.8</v>
      </c>
      <c r="C231" s="113">
        <v>27.6</v>
      </c>
      <c r="D231" s="412"/>
      <c r="E231" s="388">
        <v>28.4</v>
      </c>
      <c r="F231" s="427"/>
      <c r="G231" s="102">
        <v>29.3</v>
      </c>
    </row>
    <row r="232" spans="1:7" x14ac:dyDescent="0.25">
      <c r="A232" s="112" t="s">
        <v>1179</v>
      </c>
      <c r="B232" s="121">
        <v>67.7</v>
      </c>
      <c r="C232" s="121">
        <v>69.7</v>
      </c>
      <c r="D232" s="408">
        <v>78.400000000000006</v>
      </c>
      <c r="E232" s="456">
        <v>80.8</v>
      </c>
      <c r="F232" s="427"/>
      <c r="G232" s="102">
        <v>83.2</v>
      </c>
    </row>
    <row r="233" spans="1:7" x14ac:dyDescent="0.25">
      <c r="A233" s="112" t="s">
        <v>1180</v>
      </c>
      <c r="B233" s="121">
        <v>67.7</v>
      </c>
      <c r="C233" s="121">
        <v>69.7</v>
      </c>
      <c r="D233" s="408">
        <v>87.1</v>
      </c>
      <c r="E233" s="456">
        <v>89.7</v>
      </c>
      <c r="F233" s="427"/>
      <c r="G233" s="102">
        <v>92.4</v>
      </c>
    </row>
    <row r="234" spans="1:7" x14ac:dyDescent="0.25">
      <c r="A234" s="112" t="s">
        <v>1181</v>
      </c>
      <c r="B234" s="121">
        <v>67.7</v>
      </c>
      <c r="C234" s="121">
        <v>69.7</v>
      </c>
      <c r="D234" s="408">
        <v>97.3</v>
      </c>
      <c r="E234" s="456">
        <v>100.2</v>
      </c>
      <c r="F234" s="427"/>
      <c r="G234" s="102">
        <v>103.2</v>
      </c>
    </row>
    <row r="235" spans="1:7" x14ac:dyDescent="0.25">
      <c r="A235" s="112" t="s">
        <v>1182</v>
      </c>
      <c r="B235" s="121">
        <v>77.599999999999994</v>
      </c>
      <c r="C235" s="121">
        <v>79.900000000000006</v>
      </c>
      <c r="D235" s="408">
        <v>89.9</v>
      </c>
      <c r="E235" s="456">
        <v>92.6</v>
      </c>
      <c r="F235" s="427"/>
      <c r="G235" s="102">
        <v>95.4</v>
      </c>
    </row>
    <row r="236" spans="1:7" x14ac:dyDescent="0.25">
      <c r="A236" s="112" t="s">
        <v>1183</v>
      </c>
      <c r="B236" s="121">
        <v>77.599999999999994</v>
      </c>
      <c r="C236" s="121">
        <v>79.900000000000006</v>
      </c>
      <c r="D236" s="408">
        <v>99.9</v>
      </c>
      <c r="E236" s="456">
        <v>102.9</v>
      </c>
      <c r="F236" s="427"/>
      <c r="G236" s="102">
        <v>106</v>
      </c>
    </row>
    <row r="237" spans="1:7" x14ac:dyDescent="0.25">
      <c r="A237" s="112" t="s">
        <v>1184</v>
      </c>
      <c r="B237" s="121">
        <v>77.599999999999994</v>
      </c>
      <c r="C237" s="121">
        <v>79.900000000000006</v>
      </c>
      <c r="D237" s="408">
        <v>105.2</v>
      </c>
      <c r="E237" s="462">
        <v>108.4</v>
      </c>
      <c r="F237" s="427"/>
      <c r="G237" s="102">
        <v>111.7</v>
      </c>
    </row>
    <row r="238" spans="1:7" ht="15.75" thickBot="1" x14ac:dyDescent="0.3">
      <c r="A238" s="122" t="s">
        <v>1202</v>
      </c>
      <c r="B238" s="131">
        <v>67.7</v>
      </c>
      <c r="C238" s="131">
        <v>69.7</v>
      </c>
      <c r="D238" s="416"/>
      <c r="E238" s="457">
        <v>71.8</v>
      </c>
      <c r="F238" s="428"/>
      <c r="G238" s="105">
        <v>74</v>
      </c>
    </row>
    <row r="239" spans="1:7" x14ac:dyDescent="0.25">
      <c r="A239" s="3"/>
      <c r="B239" s="127"/>
      <c r="C239" s="127"/>
      <c r="D239" s="123"/>
      <c r="E239" s="463"/>
      <c r="F239" s="128"/>
    </row>
    <row r="240" spans="1:7" ht="15.75" thickBot="1" x14ac:dyDescent="0.3">
      <c r="A240" s="93" t="s">
        <v>1186</v>
      </c>
    </row>
    <row r="241" spans="1:7" ht="16.5" customHeight="1" x14ac:dyDescent="0.25">
      <c r="A241" s="95"/>
      <c r="B241" s="98" t="s">
        <v>1214</v>
      </c>
      <c r="C241" s="98" t="s">
        <v>1215</v>
      </c>
      <c r="D241" s="414" t="s">
        <v>222</v>
      </c>
      <c r="E241" s="445" t="s">
        <v>1216</v>
      </c>
      <c r="F241" s="425"/>
      <c r="G241" s="98" t="s">
        <v>280</v>
      </c>
    </row>
    <row r="242" spans="1:7" ht="15.75" thickBot="1" x14ac:dyDescent="0.3">
      <c r="A242" s="122" t="s">
        <v>1187</v>
      </c>
      <c r="B242" s="115">
        <v>42.8</v>
      </c>
      <c r="C242" s="115">
        <v>44.1</v>
      </c>
      <c r="D242" s="416"/>
      <c r="E242" s="457">
        <v>45.4</v>
      </c>
      <c r="F242" s="428"/>
      <c r="G242" s="131">
        <v>46.8</v>
      </c>
    </row>
    <row r="243" spans="1:7" x14ac:dyDescent="0.25">
      <c r="A243" s="3"/>
      <c r="B243" s="123"/>
      <c r="C243" s="123"/>
      <c r="D243" s="107"/>
      <c r="E243" s="464"/>
      <c r="F243" s="127"/>
    </row>
    <row r="244" spans="1:7" ht="15.75" thickBot="1" x14ac:dyDescent="0.3">
      <c r="A244" s="93" t="s">
        <v>1221</v>
      </c>
    </row>
    <row r="245" spans="1:7" ht="16.5" customHeight="1" x14ac:dyDescent="0.25">
      <c r="A245" s="95"/>
      <c r="B245" s="98" t="s">
        <v>1214</v>
      </c>
      <c r="C245" s="98" t="s">
        <v>1215</v>
      </c>
      <c r="D245" s="414" t="s">
        <v>222</v>
      </c>
      <c r="E245" s="445" t="s">
        <v>1216</v>
      </c>
      <c r="F245" s="425"/>
      <c r="G245" s="98" t="s">
        <v>280</v>
      </c>
    </row>
    <row r="246" spans="1:7" ht="15.75" thickBot="1" x14ac:dyDescent="0.3">
      <c r="A246" s="122" t="s">
        <v>1221</v>
      </c>
      <c r="B246" s="115">
        <v>27.3</v>
      </c>
      <c r="C246" s="115">
        <v>28.1</v>
      </c>
      <c r="D246" s="416"/>
      <c r="E246" s="457">
        <v>28.9</v>
      </c>
      <c r="F246" s="428"/>
      <c r="G246" s="131">
        <v>29.8</v>
      </c>
    </row>
    <row r="247" spans="1:7" x14ac:dyDescent="0.25">
      <c r="A247" s="3"/>
      <c r="B247" s="123"/>
      <c r="C247" s="123"/>
      <c r="D247" s="123"/>
      <c r="E247" s="463"/>
      <c r="F247" s="128"/>
    </row>
    <row r="248" spans="1:7" ht="15.75" thickBot="1" x14ac:dyDescent="0.3">
      <c r="A248" s="93" t="s">
        <v>1171</v>
      </c>
    </row>
    <row r="249" spans="1:7" ht="16.5" customHeight="1" x14ac:dyDescent="0.25">
      <c r="A249" s="95"/>
      <c r="B249" s="98" t="s">
        <v>1214</v>
      </c>
      <c r="C249" s="98" t="s">
        <v>1215</v>
      </c>
      <c r="D249" s="414" t="s">
        <v>222</v>
      </c>
      <c r="E249" s="445" t="s">
        <v>1216</v>
      </c>
      <c r="F249" s="425"/>
      <c r="G249" s="98" t="s">
        <v>280</v>
      </c>
    </row>
    <row r="250" spans="1:7" x14ac:dyDescent="0.25">
      <c r="A250" s="100" t="s">
        <v>294</v>
      </c>
      <c r="B250" s="22">
        <v>31.9</v>
      </c>
      <c r="C250" s="22">
        <v>32.9</v>
      </c>
      <c r="D250" s="412"/>
      <c r="E250" s="456">
        <v>33.9</v>
      </c>
      <c r="F250" s="427"/>
      <c r="G250" s="102">
        <v>34.9</v>
      </c>
    </row>
    <row r="251" spans="1:7" x14ac:dyDescent="0.25">
      <c r="A251" s="112" t="s">
        <v>1204</v>
      </c>
      <c r="B251" s="113">
        <v>55.9</v>
      </c>
      <c r="C251" s="113">
        <v>57.6</v>
      </c>
      <c r="D251" s="412"/>
      <c r="E251" s="388">
        <v>59.3</v>
      </c>
      <c r="F251" s="427"/>
      <c r="G251" s="102">
        <v>61.1</v>
      </c>
    </row>
    <row r="252" spans="1:7" x14ac:dyDescent="0.25">
      <c r="A252" s="100" t="s">
        <v>295</v>
      </c>
      <c r="B252" s="113">
        <v>47.9</v>
      </c>
      <c r="C252" s="113">
        <v>49.3</v>
      </c>
      <c r="D252" s="412"/>
      <c r="E252" s="388">
        <v>50.8</v>
      </c>
      <c r="F252" s="427"/>
      <c r="G252" s="102">
        <v>52.3</v>
      </c>
    </row>
    <row r="253" spans="1:7" x14ac:dyDescent="0.25">
      <c r="A253" s="100" t="s">
        <v>1174</v>
      </c>
      <c r="B253" s="113">
        <v>55.9</v>
      </c>
      <c r="C253" s="113">
        <v>57.6</v>
      </c>
      <c r="D253" s="412"/>
      <c r="E253" s="388">
        <v>59.3</v>
      </c>
      <c r="F253" s="427"/>
      <c r="G253" s="102">
        <v>61.1</v>
      </c>
    </row>
    <row r="254" spans="1:7" ht="15.75" thickBot="1" x14ac:dyDescent="0.3">
      <c r="A254" s="103" t="s">
        <v>297</v>
      </c>
      <c r="B254" s="116">
        <v>83.8</v>
      </c>
      <c r="C254" s="116">
        <v>86.3</v>
      </c>
      <c r="D254" s="416"/>
      <c r="E254" s="459">
        <v>88.9</v>
      </c>
      <c r="F254" s="428"/>
      <c r="G254" s="105">
        <v>91.6</v>
      </c>
    </row>
    <row r="255" spans="1:7" ht="15.75" thickBot="1" x14ac:dyDescent="0.3">
      <c r="A255" s="106"/>
      <c r="B255" s="250"/>
      <c r="C255" s="119"/>
      <c r="D255" s="192"/>
      <c r="E255" s="454"/>
      <c r="F255" s="192"/>
      <c r="G255" s="107"/>
    </row>
    <row r="256" spans="1:7" ht="15.75" thickBot="1" x14ac:dyDescent="0.3">
      <c r="A256" s="211" t="s">
        <v>1222</v>
      </c>
      <c r="B256" s="212"/>
      <c r="C256" s="212"/>
      <c r="D256" s="213"/>
      <c r="E256" s="465"/>
      <c r="F256" s="213"/>
      <c r="G256" s="214"/>
    </row>
    <row r="257" spans="1:11" ht="30" x14ac:dyDescent="0.25">
      <c r="A257" s="215"/>
      <c r="B257" s="98" t="s">
        <v>1214</v>
      </c>
      <c r="C257" s="98" t="s">
        <v>1215</v>
      </c>
      <c r="D257" s="414" t="s">
        <v>222</v>
      </c>
      <c r="E257" s="445" t="s">
        <v>1216</v>
      </c>
      <c r="F257" s="425"/>
      <c r="G257" s="98" t="s">
        <v>280</v>
      </c>
      <c r="J257" s="194"/>
    </row>
    <row r="258" spans="1:11" x14ac:dyDescent="0.25">
      <c r="A258" s="216" t="s">
        <v>1223</v>
      </c>
      <c r="B258" s="16">
        <v>2.86</v>
      </c>
      <c r="C258" s="217">
        <f>SUM(B258*3%)+B258</f>
        <v>2.9457999999999998</v>
      </c>
      <c r="D258" s="421"/>
      <c r="E258" s="466">
        <v>3.03</v>
      </c>
      <c r="F258" s="437"/>
      <c r="G258" s="218">
        <v>3.12</v>
      </c>
      <c r="J258" s="193"/>
      <c r="K258" s="195"/>
    </row>
    <row r="259" spans="1:11" ht="15.75" thickBot="1" x14ac:dyDescent="0.3">
      <c r="A259" s="219" t="s">
        <v>1224</v>
      </c>
      <c r="B259" s="252">
        <v>0.62</v>
      </c>
      <c r="C259" s="220">
        <f>SUM(B259*3%)+B259</f>
        <v>0.63859999999999995</v>
      </c>
      <c r="D259" s="422"/>
      <c r="E259" s="467">
        <v>0.66</v>
      </c>
      <c r="F259" s="438"/>
      <c r="G259" s="221">
        <v>0.68</v>
      </c>
      <c r="J259" s="193"/>
      <c r="K259" s="195"/>
    </row>
    <row r="260" spans="1:11" x14ac:dyDescent="0.25">
      <c r="B260" s="251"/>
      <c r="C260" s="193"/>
      <c r="D260"/>
      <c r="E260" s="374"/>
      <c r="F260"/>
      <c r="G260"/>
    </row>
    <row r="261" spans="1:11" ht="15.75" thickBot="1" x14ac:dyDescent="0.3">
      <c r="A261" s="93" t="s">
        <v>304</v>
      </c>
    </row>
    <row r="262" spans="1:11" ht="16.5" customHeight="1" x14ac:dyDescent="0.25">
      <c r="A262" s="95"/>
      <c r="B262" s="98" t="s">
        <v>1214</v>
      </c>
      <c r="C262" s="98" t="s">
        <v>1215</v>
      </c>
      <c r="D262" s="414" t="s">
        <v>222</v>
      </c>
      <c r="E262" s="445" t="s">
        <v>1216</v>
      </c>
      <c r="F262" s="425"/>
      <c r="G262" s="98" t="s">
        <v>280</v>
      </c>
    </row>
    <row r="263" spans="1:11" x14ac:dyDescent="0.25">
      <c r="A263" s="112" t="s">
        <v>1225</v>
      </c>
      <c r="B263" s="22">
        <v>16.829999999999998</v>
      </c>
      <c r="C263" s="22">
        <v>17.34</v>
      </c>
      <c r="D263" s="412"/>
      <c r="E263" s="456">
        <v>17.86</v>
      </c>
      <c r="F263" s="427"/>
      <c r="G263" s="102">
        <v>18.39</v>
      </c>
    </row>
    <row r="264" spans="1:11" x14ac:dyDescent="0.25">
      <c r="A264" s="112" t="s">
        <v>1226</v>
      </c>
      <c r="B264" s="22">
        <v>13.49</v>
      </c>
      <c r="C264" s="22">
        <v>13.9</v>
      </c>
      <c r="D264" s="412"/>
      <c r="E264" s="456">
        <v>14.31</v>
      </c>
      <c r="F264" s="427"/>
      <c r="G264" s="102">
        <v>14.74</v>
      </c>
    </row>
    <row r="265" spans="1:11" x14ac:dyDescent="0.25">
      <c r="A265" s="112" t="s">
        <v>1207</v>
      </c>
      <c r="B265" s="22">
        <v>16.829999999999998</v>
      </c>
      <c r="C265" s="22">
        <v>17.34</v>
      </c>
      <c r="D265" s="412"/>
      <c r="E265" s="456">
        <v>17.86</v>
      </c>
      <c r="F265" s="427"/>
      <c r="G265" s="102">
        <v>18.39</v>
      </c>
    </row>
    <row r="266" spans="1:11" ht="15.75" thickBot="1" x14ac:dyDescent="0.3">
      <c r="A266" s="122" t="s">
        <v>1208</v>
      </c>
      <c r="B266" s="22">
        <v>13.49</v>
      </c>
      <c r="C266" s="22">
        <v>13.9</v>
      </c>
      <c r="D266" s="412"/>
      <c r="E266" s="456">
        <v>14.31</v>
      </c>
      <c r="F266" s="427"/>
      <c r="G266" s="102">
        <v>14.74</v>
      </c>
    </row>
    <row r="267" spans="1:11" x14ac:dyDescent="0.25">
      <c r="A267" s="3"/>
      <c r="B267" s="123"/>
      <c r="C267" s="123"/>
      <c r="D267" s="123"/>
      <c r="E267" s="464"/>
      <c r="F267" s="127"/>
    </row>
    <row r="268" spans="1:11" ht="15.75" thickBot="1" x14ac:dyDescent="0.3">
      <c r="A268" s="93" t="s">
        <v>300</v>
      </c>
      <c r="G268" s="1" t="s">
        <v>1227</v>
      </c>
    </row>
    <row r="269" spans="1:11" ht="16.5" customHeight="1" x14ac:dyDescent="0.25">
      <c r="A269" s="95"/>
      <c r="B269" s="98" t="s">
        <v>1214</v>
      </c>
      <c r="C269" s="98" t="s">
        <v>1215</v>
      </c>
      <c r="D269" s="414" t="s">
        <v>222</v>
      </c>
      <c r="E269" s="445" t="s">
        <v>1216</v>
      </c>
      <c r="F269" s="425"/>
      <c r="G269" s="98" t="s">
        <v>280</v>
      </c>
    </row>
    <row r="270" spans="1:11" x14ac:dyDescent="0.25">
      <c r="A270" s="112" t="s">
        <v>1228</v>
      </c>
      <c r="B270" s="22">
        <v>2.2799999999999998</v>
      </c>
      <c r="C270" s="22">
        <v>2.34</v>
      </c>
      <c r="D270" s="412"/>
      <c r="E270" s="456">
        <v>2.41</v>
      </c>
      <c r="F270" s="431"/>
      <c r="G270" s="121">
        <v>2.4900000000000002</v>
      </c>
    </row>
    <row r="271" spans="1:11" ht="15.75" thickBot="1" x14ac:dyDescent="0.3">
      <c r="A271" s="122" t="s">
        <v>1229</v>
      </c>
      <c r="B271" s="115">
        <v>11.49</v>
      </c>
      <c r="C271" s="115">
        <v>11.84</v>
      </c>
      <c r="D271" s="416"/>
      <c r="E271" s="457">
        <v>12.19</v>
      </c>
      <c r="F271" s="439"/>
      <c r="G271" s="131">
        <v>12.56</v>
      </c>
    </row>
    <row r="272" spans="1:11" x14ac:dyDescent="0.25">
      <c r="A272" s="3"/>
      <c r="B272" s="123"/>
      <c r="C272" s="123"/>
      <c r="D272" s="123"/>
      <c r="E272" s="464"/>
      <c r="F272" s="127"/>
    </row>
    <row r="273" spans="1:7" ht="15.75" thickBot="1" x14ac:dyDescent="0.3">
      <c r="A273" s="93" t="s">
        <v>303</v>
      </c>
    </row>
    <row r="274" spans="1:7" ht="16.5" customHeight="1" x14ac:dyDescent="0.25">
      <c r="A274" s="95"/>
      <c r="B274" s="98" t="s">
        <v>1214</v>
      </c>
      <c r="C274" s="98" t="s">
        <v>1215</v>
      </c>
      <c r="D274" s="414" t="s">
        <v>222</v>
      </c>
      <c r="E274" s="445" t="s">
        <v>1216</v>
      </c>
      <c r="F274" s="425"/>
      <c r="G274" s="98" t="s">
        <v>280</v>
      </c>
    </row>
    <row r="275" spans="1:7" x14ac:dyDescent="0.25">
      <c r="A275" s="112" t="s">
        <v>1228</v>
      </c>
      <c r="B275" s="22">
        <v>0.56000000000000005</v>
      </c>
      <c r="C275" s="22">
        <v>0.56999999999999995</v>
      </c>
      <c r="D275" s="412"/>
      <c r="E275" s="456">
        <v>0.59</v>
      </c>
      <c r="F275" s="427"/>
      <c r="G275" s="203">
        <v>0.61</v>
      </c>
    </row>
    <row r="276" spans="1:7" ht="15.75" thickBot="1" x14ac:dyDescent="0.3">
      <c r="A276" s="122" t="s">
        <v>1229</v>
      </c>
      <c r="B276" s="115">
        <v>2.71</v>
      </c>
      <c r="C276" s="115">
        <v>2.79</v>
      </c>
      <c r="D276" s="416"/>
      <c r="E276" s="457">
        <v>2.87</v>
      </c>
      <c r="F276" s="428"/>
      <c r="G276" s="204">
        <v>2.96</v>
      </c>
    </row>
    <row r="277" spans="1:7" x14ac:dyDescent="0.25">
      <c r="A277" s="3"/>
      <c r="B277" s="123"/>
      <c r="C277" s="123"/>
      <c r="D277" s="123"/>
      <c r="E277" s="464"/>
      <c r="F277" s="127"/>
    </row>
    <row r="278" spans="1:7" ht="15.75" thickBot="1" x14ac:dyDescent="0.3">
      <c r="A278" s="93" t="s">
        <v>1230</v>
      </c>
    </row>
    <row r="279" spans="1:7" ht="16.5" customHeight="1" x14ac:dyDescent="0.25">
      <c r="A279" s="95"/>
      <c r="B279" s="98" t="s">
        <v>1214</v>
      </c>
      <c r="C279" s="98" t="s">
        <v>1215</v>
      </c>
      <c r="D279" s="414" t="s">
        <v>222</v>
      </c>
      <c r="E279" s="445" t="s">
        <v>1216</v>
      </c>
      <c r="F279" s="425"/>
      <c r="G279" s="98" t="s">
        <v>280</v>
      </c>
    </row>
    <row r="280" spans="1:7" x14ac:dyDescent="0.25">
      <c r="A280" s="124" t="s">
        <v>1231</v>
      </c>
      <c r="B280" s="156"/>
      <c r="C280" s="157"/>
      <c r="D280" s="409"/>
      <c r="E280" s="468"/>
      <c r="F280" s="431"/>
      <c r="G280" s="208"/>
    </row>
    <row r="281" spans="1:7" x14ac:dyDescent="0.25">
      <c r="A281" s="125" t="s">
        <v>1232</v>
      </c>
      <c r="B281" s="22">
        <v>11.74</v>
      </c>
      <c r="C281" s="22">
        <v>12.09</v>
      </c>
      <c r="D281" s="412"/>
      <c r="E281" s="456">
        <v>12.46</v>
      </c>
      <c r="F281" s="427"/>
      <c r="G281" s="102">
        <v>12.83</v>
      </c>
    </row>
    <row r="282" spans="1:7" x14ac:dyDescent="0.25">
      <c r="A282" s="112" t="s">
        <v>1233</v>
      </c>
      <c r="B282" s="22">
        <v>40.79</v>
      </c>
      <c r="C282" s="22">
        <v>42.01</v>
      </c>
      <c r="D282" s="412"/>
      <c r="E282" s="456">
        <v>43.27</v>
      </c>
      <c r="F282" s="427"/>
      <c r="G282" s="102">
        <v>44.57</v>
      </c>
    </row>
    <row r="283" spans="1:7" x14ac:dyDescent="0.25">
      <c r="A283" s="112" t="s">
        <v>1234</v>
      </c>
      <c r="B283" s="22">
        <v>70.349999999999994</v>
      </c>
      <c r="C283" s="22">
        <v>72.459999999999994</v>
      </c>
      <c r="D283" s="412"/>
      <c r="E283" s="456">
        <v>74.63</v>
      </c>
      <c r="F283" s="427"/>
      <c r="G283" s="102">
        <v>76.87</v>
      </c>
    </row>
    <row r="284" spans="1:7" x14ac:dyDescent="0.25">
      <c r="A284" s="124" t="s">
        <v>1235</v>
      </c>
      <c r="B284" s="156"/>
      <c r="C284" s="156"/>
      <c r="D284" s="413"/>
      <c r="E284" s="468"/>
      <c r="F284" s="431"/>
      <c r="G284" s="208"/>
    </row>
    <row r="285" spans="1:7" x14ac:dyDescent="0.25">
      <c r="A285" s="112" t="s">
        <v>1236</v>
      </c>
      <c r="B285" s="22">
        <v>115.98</v>
      </c>
      <c r="C285" s="22">
        <v>119.46</v>
      </c>
      <c r="D285" s="412"/>
      <c r="E285" s="456">
        <v>123.04</v>
      </c>
      <c r="F285" s="427"/>
      <c r="G285" s="102">
        <v>126.73</v>
      </c>
    </row>
    <row r="286" spans="1:7" x14ac:dyDescent="0.25">
      <c r="A286" s="112" t="s">
        <v>1232</v>
      </c>
      <c r="B286" s="22">
        <v>147.29</v>
      </c>
      <c r="C286" s="22">
        <v>151.71</v>
      </c>
      <c r="D286" s="412"/>
      <c r="E286" s="456">
        <v>156.26</v>
      </c>
      <c r="F286" s="427"/>
      <c r="G286" s="102">
        <v>160.94999999999999</v>
      </c>
    </row>
    <row r="287" spans="1:7" x14ac:dyDescent="0.25">
      <c r="A287" s="112" t="s">
        <v>1233</v>
      </c>
      <c r="B287" s="22">
        <v>179.74</v>
      </c>
      <c r="C287" s="22">
        <v>185.13</v>
      </c>
      <c r="D287" s="412"/>
      <c r="E287" s="456">
        <v>190.68</v>
      </c>
      <c r="F287" s="427"/>
      <c r="G287" s="102">
        <v>196.4</v>
      </c>
    </row>
    <row r="288" spans="1:7" ht="15.75" thickBot="1" x14ac:dyDescent="0.3">
      <c r="A288" s="122" t="s">
        <v>1234</v>
      </c>
      <c r="B288" s="115">
        <v>213.28</v>
      </c>
      <c r="C288" s="115">
        <v>219.68</v>
      </c>
      <c r="D288" s="416"/>
      <c r="E288" s="457">
        <v>226.27</v>
      </c>
      <c r="F288" s="428"/>
      <c r="G288" s="105">
        <v>233.06</v>
      </c>
    </row>
    <row r="289" spans="1:7" x14ac:dyDescent="0.25">
      <c r="A289" s="3"/>
      <c r="B289" s="123"/>
      <c r="C289" s="123"/>
      <c r="D289" s="123"/>
      <c r="E289" s="444"/>
      <c r="F289" s="123"/>
    </row>
    <row r="290" spans="1:7" ht="15.75" thickBot="1" x14ac:dyDescent="0.3">
      <c r="A290" s="93" t="s">
        <v>1237</v>
      </c>
    </row>
    <row r="291" spans="1:7" ht="16.5" customHeight="1" x14ac:dyDescent="0.25">
      <c r="A291" s="95"/>
      <c r="B291" s="98" t="s">
        <v>1214</v>
      </c>
      <c r="C291" s="98" t="s">
        <v>1215</v>
      </c>
      <c r="D291" s="414" t="s">
        <v>222</v>
      </c>
      <c r="E291" s="445" t="s">
        <v>1216</v>
      </c>
      <c r="F291" s="425"/>
      <c r="G291" s="98" t="s">
        <v>280</v>
      </c>
    </row>
    <row r="292" spans="1:7" ht="15.75" thickBot="1" x14ac:dyDescent="0.3">
      <c r="A292" s="122" t="s">
        <v>1237</v>
      </c>
      <c r="B292" s="115">
        <v>12.2</v>
      </c>
      <c r="C292" s="115">
        <v>12.6</v>
      </c>
      <c r="D292" s="416"/>
      <c r="E292" s="455">
        <v>13</v>
      </c>
      <c r="F292" s="440"/>
      <c r="G292" s="115">
        <v>13.4</v>
      </c>
    </row>
  </sheetData>
  <sheetProtection sheet="1" objects="1" scenarios="1"/>
  <mergeCells count="5">
    <mergeCell ref="A79:G79"/>
    <mergeCell ref="A143:G143"/>
    <mergeCell ref="A181:G181"/>
    <mergeCell ref="A219:G219"/>
    <mergeCell ref="A1:K1"/>
  </mergeCells>
  <pageMargins left="0.7" right="0.7" top="0.75" bottom="0.75" header="0.3" footer="0.3"/>
  <pageSetup paperSize="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38"/>
  <sheetViews>
    <sheetView zoomScaleNormal="100" workbookViewId="0">
      <selection activeCell="A24" sqref="A24"/>
    </sheetView>
  </sheetViews>
  <sheetFormatPr defaultRowHeight="15" x14ac:dyDescent="0.25"/>
  <cols>
    <col min="1" max="2" width="65.5703125" style="1" customWidth="1"/>
    <col min="3" max="5" width="40.5703125" style="1" customWidth="1"/>
    <col min="6" max="6" width="13.85546875" customWidth="1"/>
    <col min="7" max="7" width="18.140625" customWidth="1"/>
    <col min="8" max="8" width="25.140625" customWidth="1"/>
    <col min="9" max="9" width="58.5703125" customWidth="1"/>
    <col min="10" max="10" width="22.85546875" customWidth="1"/>
    <col min="11" max="11" width="21.42578125" customWidth="1"/>
    <col min="12" max="12" width="18.42578125" customWidth="1"/>
  </cols>
  <sheetData>
    <row r="1" spans="1:10" x14ac:dyDescent="0.25">
      <c r="A1" s="92" t="s">
        <v>1238</v>
      </c>
      <c r="B1" s="17"/>
      <c r="D1" s="4"/>
      <c r="E1" s="4"/>
      <c r="F1" s="4"/>
      <c r="G1" s="4"/>
      <c r="H1" s="4"/>
      <c r="I1" s="4"/>
      <c r="J1" s="4"/>
    </row>
    <row r="2" spans="1:10" x14ac:dyDescent="0.25">
      <c r="A2" s="8"/>
      <c r="B2" s="10" t="s">
        <v>1239</v>
      </c>
    </row>
    <row r="3" spans="1:10" x14ac:dyDescent="0.25">
      <c r="A3" s="8" t="s">
        <v>1240</v>
      </c>
      <c r="B3" s="10"/>
    </row>
    <row r="4" spans="1:10" x14ac:dyDescent="0.25">
      <c r="A4" s="228" t="s">
        <v>1241</v>
      </c>
      <c r="B4" s="229">
        <v>2100</v>
      </c>
    </row>
    <row r="5" spans="1:10" x14ac:dyDescent="0.25">
      <c r="A5" s="228" t="s">
        <v>1242</v>
      </c>
      <c r="B5" s="229">
        <v>2100</v>
      </c>
    </row>
    <row r="7" spans="1:10" x14ac:dyDescent="0.25">
      <c r="A7" s="44" t="s">
        <v>1243</v>
      </c>
      <c r="B7" s="44"/>
    </row>
    <row r="8" spans="1:10" x14ac:dyDescent="0.25">
      <c r="A8" s="44" t="s">
        <v>1244</v>
      </c>
      <c r="B8" s="44"/>
    </row>
    <row r="10" spans="1:10" x14ac:dyDescent="0.25">
      <c r="A10"/>
      <c r="B10"/>
      <c r="C10"/>
      <c r="D10"/>
      <c r="E10"/>
    </row>
    <row r="11" spans="1:10" ht="14.45" customHeight="1" x14ac:dyDescent="0.25">
      <c r="A11"/>
      <c r="B11"/>
      <c r="C11"/>
      <c r="D11"/>
      <c r="E11"/>
    </row>
    <row r="12" spans="1:10" x14ac:dyDescent="0.25">
      <c r="A12" s="92" t="s">
        <v>1245</v>
      </c>
      <c r="C12"/>
      <c r="D12"/>
      <c r="E12"/>
    </row>
    <row r="13" spans="1:10" x14ac:dyDescent="0.25">
      <c r="A13" s="8" t="s">
        <v>1246</v>
      </c>
      <c r="C13"/>
      <c r="D13"/>
      <c r="E13"/>
    </row>
    <row r="14" spans="1:10" x14ac:dyDescent="0.25">
      <c r="A14" s="228" t="s">
        <v>1241</v>
      </c>
      <c r="B14" s="230">
        <v>2652</v>
      </c>
      <c r="C14"/>
      <c r="D14"/>
      <c r="E14"/>
    </row>
    <row r="15" spans="1:10" x14ac:dyDescent="0.25">
      <c r="A15" s="228" t="s">
        <v>1242</v>
      </c>
      <c r="B15" s="230">
        <v>2652</v>
      </c>
      <c r="C15"/>
      <c r="D15"/>
      <c r="E15"/>
    </row>
    <row r="16" spans="1:10" x14ac:dyDescent="0.25">
      <c r="A16"/>
      <c r="B16"/>
      <c r="C16"/>
      <c r="D16"/>
      <c r="E16"/>
    </row>
    <row r="17" spans="1:3" customFormat="1" x14ac:dyDescent="0.25">
      <c r="A17" s="44" t="s">
        <v>1243</v>
      </c>
      <c r="B17" s="44"/>
      <c r="C17" s="1"/>
    </row>
    <row r="18" spans="1:3" customFormat="1" x14ac:dyDescent="0.25">
      <c r="A18" s="44" t="s">
        <v>1244</v>
      </c>
      <c r="B18" s="44"/>
      <c r="C18" s="1"/>
    </row>
    <row r="19" spans="1:3" customFormat="1" ht="17.45" customHeight="1" x14ac:dyDescent="0.25"/>
    <row r="20" spans="1:3" customFormat="1" x14ac:dyDescent="0.25"/>
    <row r="21" spans="1:3" customFormat="1" x14ac:dyDescent="0.25"/>
    <row r="22" spans="1:3" customFormat="1" x14ac:dyDescent="0.25"/>
    <row r="23" spans="1:3" customFormat="1" x14ac:dyDescent="0.25"/>
    <row r="24" spans="1:3" customFormat="1" x14ac:dyDescent="0.25"/>
    <row r="25" spans="1:3" customFormat="1" x14ac:dyDescent="0.25"/>
    <row r="26" spans="1:3" customFormat="1" x14ac:dyDescent="0.25"/>
    <row r="27" spans="1:3" customFormat="1" x14ac:dyDescent="0.25"/>
    <row r="28" spans="1:3" customFormat="1" x14ac:dyDescent="0.25"/>
    <row r="29" spans="1:3" customFormat="1" x14ac:dyDescent="0.25"/>
    <row r="30" spans="1:3" customFormat="1" x14ac:dyDescent="0.25"/>
    <row r="31" spans="1:3" customFormat="1" x14ac:dyDescent="0.25"/>
    <row r="32" spans="1:3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</sheetData>
  <sheetProtection sheet="1" objects="1" scenarios="1"/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H Document" ma:contentTypeID="0x01010038B52B68E912634AAF579CC03B8C1F54009D8075103BE74140B588C9CEB3CC2760" ma:contentTypeVersion="28" ma:contentTypeDescription="Create a new document." ma:contentTypeScope="" ma:versionID="232ed5a1e7754b349f285e2e7cc638c0">
  <xsd:schema xmlns:xsd="http://www.w3.org/2001/XMLSchema" xmlns:xs="http://www.w3.org/2001/XMLSchema" xmlns:p="http://schemas.microsoft.com/office/2006/metadata/properties" xmlns:ns2="a488d747-74ed-4194-a728-779fa6d6f4ca" xmlns:ns3="1ad6fa3e-548d-418d-a145-945a78f28af1" xmlns:ns4="79f9acb2-5bb1-41c6-aacb-f621b8afb323" xmlns:ns5="http://schemas.microsoft.com/sharepoint/v4" targetNamespace="http://schemas.microsoft.com/office/2006/metadata/properties" ma:root="true" ma:fieldsID="70af47b899d8f2993e4bf31ce58a7f09" ns2:_="" ns3:_="" ns4:_="" ns5:_="">
    <xsd:import namespace="a488d747-74ed-4194-a728-779fa6d6f4ca"/>
    <xsd:import namespace="1ad6fa3e-548d-418d-a145-945a78f28af1"/>
    <xsd:import namespace="79f9acb2-5bb1-41c6-aacb-f621b8afb323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18d0d389f3a4960b35f177b55ec0fbc" minOccurs="0"/>
                <xsd:element ref="ns3:TaxCatchAll" minOccurs="0"/>
                <xsd:element ref="ns3:TaxCatchAllLabel" minOccurs="0"/>
                <xsd:element ref="ns2:p9a85f6d2b104088916859d88af31c82" minOccurs="0"/>
                <xsd:element ref="ns2:m498131b06a84a1e910663c3920619a1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5:IconOverlay" minOccurs="0"/>
                <xsd:element ref="ns4:MediaServiceAutoKeyPoints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Tagstrial" minOccurs="0"/>
                <xsd:element ref="ns4:Review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8d747-74ed-4194-a728-779fa6d6f4ca" elementFormDefault="qualified">
    <xsd:import namespace="http://schemas.microsoft.com/office/2006/documentManagement/types"/>
    <xsd:import namespace="http://schemas.microsoft.com/office/infopath/2007/PartnerControls"/>
    <xsd:element name="i18d0d389f3a4960b35f177b55ec0fbc" ma:index="8" nillable="true" ma:taxonomy="true" ma:internalName="i18d0d389f3a4960b35f177b55ec0fbc" ma:taxonomyFieldName="Departments" ma:displayName="Departments" ma:default="" ma:fieldId="{218d0d38-9f3a-4960-b35f-177b55ec0fbc}" ma:sspId="c2189b11-7291-4edc-9d0b-ee54e74b685f" ma:termSetId="e131eac5-4c23-4db1-a850-56c220942f5d" ma:anchorId="068320c9-ba1b-4210-80c5-d5d52b5319e7" ma:open="false" ma:isKeyword="false">
      <xsd:complexType>
        <xsd:sequence>
          <xsd:element ref="pc:Terms" minOccurs="0" maxOccurs="1"/>
        </xsd:sequence>
      </xsd:complexType>
    </xsd:element>
    <xsd:element name="p9a85f6d2b104088916859d88af31c82" ma:index="12" nillable="true" ma:taxonomy="true" ma:internalName="p9a85f6d2b104088916859d88af31c82" ma:taxonomyFieldName="DocumentType" ma:displayName="Document Type" ma:default="" ma:fieldId="{99a85f6d-2b10-4088-9168-59d88af31c82}" ma:sspId="c2189b11-7291-4edc-9d0b-ee54e74b685f" ma:termSetId="e92d7f15-53ae-4b15-b1c2-6ba0eb49ea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498131b06a84a1e910663c3920619a1" ma:index="14" nillable="true" ma:taxonomy="true" ma:internalName="m498131b06a84a1e910663c3920619a1" ma:taxonomyFieldName="Topic" ma:displayName="Topic" ma:default="" ma:fieldId="{6498131b-06a8-4a1e-9106-63c3920619a1}" ma:sspId="c2189b11-7291-4edc-9d0b-ee54e74b685f" ma:termSetId="fa778497-7964-4b3d-b0db-5f43cd8471b3" ma:anchorId="a300f39e-442c-4721-9596-393c4935f086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6fa3e-548d-418d-a145-945a78f28af1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description="" ma:hidden="true" ma:list="{aaf5c47e-e113-4dc7-8aa8-edfb6ab67173}" ma:internalName="TaxCatchAll" ma:showField="CatchAllData" ma:web="1ad6fa3e-548d-418d-a145-945a78f28a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aaf5c47e-e113-4dc7-8aa8-edfb6ab67173}" ma:internalName="TaxCatchAllLabel" ma:readOnly="true" ma:showField="CatchAllDataLabel" ma:web="1ad6fa3e-548d-418d-a145-945a78f28a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f9acb2-5bb1-41c6-aacb-f621b8afb3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c2189b11-7291-4edc-9d0b-ee54e74b68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gstrial" ma:index="31" nillable="true" ma:displayName="Tags trial" ma:format="Dropdown" ma:internalName="Tagstrial">
      <xsd:simpleType>
        <xsd:restriction base="dms:Choice">
          <xsd:enumeration value="Development"/>
          <xsd:enumeration value="Peformance Development Conversation"/>
          <xsd:enumeration value="PDR"/>
        </xsd:restriction>
      </xsd:simpleType>
    </xsd:element>
    <xsd:element name="ReviewDate" ma:index="32" nillable="true" ma:displayName="Review Date" ma:format="DateOnly" ma:internalName="Review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2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d6fa3e-548d-418d-a145-945a78f28af1" xsi:nil="true"/>
    <SharedWithUsers xmlns="1ad6fa3e-548d-418d-a145-945a78f28af1">
      <UserInfo>
        <DisplayName>Daniel Pullin</DisplayName>
        <AccountId>53</AccountId>
        <AccountType/>
      </UserInfo>
      <UserInfo>
        <DisplayName>Yvonne Urpis</DisplayName>
        <AccountId>28</AccountId>
        <AccountType/>
      </UserInfo>
    </SharedWithUsers>
    <lcf76f155ced4ddcb4097134ff3c332f xmlns="79f9acb2-5bb1-41c6-aacb-f621b8afb323">
      <Terms xmlns="http://schemas.microsoft.com/office/infopath/2007/PartnerControls"/>
    </lcf76f155ced4ddcb4097134ff3c332f>
    <p9a85f6d2b104088916859d88af31c82 xmlns="a488d747-74ed-4194-a728-779fa6d6f4ca">
      <Terms xmlns="http://schemas.microsoft.com/office/infopath/2007/PartnerControls"/>
    </p9a85f6d2b104088916859d88af31c82>
    <Tagstrial xmlns="79f9acb2-5bb1-41c6-aacb-f621b8afb323" xsi:nil="true"/>
    <m498131b06a84a1e910663c3920619a1 xmlns="a488d747-74ed-4194-a728-779fa6d6f4ca">
      <Terms xmlns="http://schemas.microsoft.com/office/infopath/2007/PartnerControls"/>
    </m498131b06a84a1e910663c3920619a1>
    <IconOverlay xmlns="http://schemas.microsoft.com/sharepoint/v4" xsi:nil="true"/>
    <i18d0d389f3a4960b35f177b55ec0fbc xmlns="a488d747-74ed-4194-a728-779fa6d6f4ca">
      <Terms xmlns="http://schemas.microsoft.com/office/infopath/2007/PartnerControls"/>
    </i18d0d389f3a4960b35f177b55ec0fbc>
    <ReviewDate xmlns="79f9acb2-5bb1-41c6-aacb-f621b8afb32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8DDA467D-FC6F-44D6-8074-FDC1A5F3D5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88d747-74ed-4194-a728-779fa6d6f4ca"/>
    <ds:schemaRef ds:uri="1ad6fa3e-548d-418d-a145-945a78f28af1"/>
    <ds:schemaRef ds:uri="79f9acb2-5bb1-41c6-aacb-f621b8afb323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96CEBB-E33C-4EFE-84C2-7AC40F2A12E6}">
  <ds:schemaRefs>
    <ds:schemaRef ds:uri="http://schemas.openxmlformats.org/package/2006/metadata/core-properties"/>
    <ds:schemaRef ds:uri="1ad6fa3e-548d-418d-a145-945a78f28af1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schemas.microsoft.com/sharepoint/v4"/>
    <ds:schemaRef ds:uri="a488d747-74ed-4194-a728-779fa6d6f4ca"/>
    <ds:schemaRef ds:uri="http://purl.org/dc/elements/1.1/"/>
    <ds:schemaRef ds:uri="79f9acb2-5bb1-41c6-aacb-f621b8afb323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3FE4CE3-9DC8-4488-BC93-0E94419B7FC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58ED8A9-D9E4-4C96-9982-45ED36B424AB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Cover</vt:lpstr>
      <vt:lpstr>RPNs, PENs, MHOs</vt:lpstr>
      <vt:lpstr>Wages - Commuted</vt:lpstr>
      <vt:lpstr>Allowances - RPNs, PENs, MHOs</vt:lpstr>
      <vt:lpstr>AHP1</vt:lpstr>
      <vt:lpstr>AHP2</vt:lpstr>
      <vt:lpstr>Award Table</vt:lpstr>
      <vt:lpstr>Managers, Support, LLEW</vt:lpstr>
      <vt:lpstr>Allowances -AHP, Mgrs, Support </vt:lpstr>
      <vt:lpstr>Other Payments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</dc:creator>
  <cp:keywords/>
  <dc:description/>
  <cp:lastModifiedBy>Lisa Gill</cp:lastModifiedBy>
  <cp:revision/>
  <dcterms:created xsi:type="dcterms:W3CDTF">2011-08-25T00:39:36Z</dcterms:created>
  <dcterms:modified xsi:type="dcterms:W3CDTF">2026-10-30T01:41:21Z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hia_OriginalAuthor">
    <vt:lpwstr>VHIA\yurpis</vt:lpwstr>
  </property>
  <property fmtid="{D5CDD505-2E9C-101B-9397-08002B2CF9AE}" pid="3" name="vhia_TopFolder">
    <vt:lpwstr>CIRCULARS</vt:lpwstr>
  </property>
  <property fmtid="{D5CDD505-2E9C-101B-9397-08002B2CF9AE}" pid="4" name="vhia_OriginalCreateDate">
    <vt:lpwstr>2015-11-18T13:50:48Z</vt:lpwstr>
  </property>
  <property fmtid="{D5CDD505-2E9C-101B-9397-08002B2CF9AE}" pid="5" name="vhia_OriginalLastModifiedDate">
    <vt:lpwstr>2015-11-18T13:51:19Z</vt:lpwstr>
  </property>
  <property fmtid="{D5CDD505-2E9C-101B-9397-08002B2CF9AE}" pid="6" name="vhia_OriginalPath">
    <vt:lpwstr>SECRETARY\PUBLICATIONS\CIRCULARS\SAL-CIRC\Circ 601 - 700</vt:lpwstr>
  </property>
  <property fmtid="{D5CDD505-2E9C-101B-9397-08002B2CF9AE}" pid="7" name="vhia_Archive">
    <vt:lpwstr>0</vt:lpwstr>
  </property>
  <property fmtid="{D5CDD505-2E9C-101B-9397-08002B2CF9AE}" pid="8" name="ContentTypeId">
    <vt:lpwstr>0x01010038B52B68E912634AAF579CC03B8C1F54009D8075103BE74140B588C9CEB3CC2760</vt:lpwstr>
  </property>
  <property fmtid="{D5CDD505-2E9C-101B-9397-08002B2CF9AE}" pid="9" name="MediaServiceImageTags">
    <vt:lpwstr/>
  </property>
  <property fmtid="{D5CDD505-2E9C-101B-9397-08002B2CF9AE}" pid="10" name="TaxKeyword">
    <vt:lpwstr/>
  </property>
  <property fmtid="{D5CDD505-2E9C-101B-9397-08002B2CF9AE}" pid="11" name="Topic">
    <vt:lpwstr/>
  </property>
  <property fmtid="{D5CDD505-2E9C-101B-9397-08002B2CF9AE}" pid="12" name="Departments">
    <vt:lpwstr/>
  </property>
  <property fmtid="{D5CDD505-2E9C-101B-9397-08002B2CF9AE}" pid="13" name="DocumentType">
    <vt:lpwstr/>
  </property>
</Properties>
</file>